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<sst xmlns="http://schemas.openxmlformats.org/spreadsheetml/2006/main" count="159" uniqueCount="113">
  <si>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</si>
  <si>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</si>
  <si>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</si>
  <si>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</si>
  <si>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</si>
  <si>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</si>
  <si>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</si>
  <si>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</si>
  <si>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</si>
  <si>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</si>
  <si>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</si>
  <si>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</si>
  <si>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</si>
  <si>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</si>
  <si>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</si>
  <si>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</si>
  <si>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</si>
  <si>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</si>
  <si>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</si>
  <si>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</si>
  <si>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</si>
  <si>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</si>
  <si>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</si>
  <si>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</si>
  <si>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</si>
  <si>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</si>
  <si>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</si>
  <si>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</si>
  <si>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</si>
  <si>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</si>
  <si>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</si>
  <si>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</si>
  <si>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</si>
  <si>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</si>
  <si>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</si>
  <si>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</si>
  <si>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</si>
  <si>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</si>
  <si>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</si>
  <si>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</si>
  <si>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</si>
  <si>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</si>
  <si>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</si>
  <si>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</si>
  <si>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</si>
  <si>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</si>
  <si>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</si>
  <si>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</si>
  <si>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</si>
  <si>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</si>
  <si>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</si>
  <si>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</si>
  <si>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</si>
  <si>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</si>
  <si>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</si>
  <si>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</si>
  <si>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</si>
  <si>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</si>
  <si>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</si>
  <si>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</si>
  <si>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</si>
  <si>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</si>
  <si>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</si>
  <si>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</si>
  <si>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</si>
  <si>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</si>
  <si>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</si>
  <si>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</si>
  <si>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</si>
  <si>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</si>
  <si>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</si>
  <si>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</si>
  <si>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</si>
  <si>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</si>
  <si>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</si>
  <si>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</si>
  <si>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</si>
  <si>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</si>
  <si>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</si>
  <si>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</si>
  <si>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</si>
  <si>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</si>
  <si>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</si>
  <si>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</si>
  <si>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</si>
  <si>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</si>
  <si>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</si>
  <si>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</si>
  <si>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</si>
  <si>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</si>
  <si>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</si>
  <si>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</si>
  <si>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</si>
  <si>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</si>
  <si>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</si>
  <si>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</si>
  <si>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</si>
  <si>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</si>
  <si>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</si>
  <si>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</si>
  <si>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</si>
  <si>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</si>
  <si>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</si>
  <si>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</si>
  <si>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</si>
  <si>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</si>
  <si>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тимчасовий план на січень, тис.грн.</t>
  </si>
  <si>
    <t>тимчасовий план на 1 півріччя, тис.грн.</t>
  </si>
  <si>
    <t>Відсоток виконання тимчасового плану січня</t>
  </si>
  <si>
    <t>Відсоток виконання тимчасового плану на 1 півріччя</t>
  </si>
  <si>
    <t>Відхилення від тимчасового плану січня, тис.грн.</t>
  </si>
  <si>
    <t>Відхилення від тимчасового плану на 1 півряччя, тис.грн.</t>
  </si>
  <si>
    <t>Аналіз використання коштів міського бюджету за 2015 рік станом на 13.01.2015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</si>
</sst>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44206.5</c:v>
                </c:pt>
                <c:pt idx="1">
                  <c:v>37051</c:v>
                </c:pt>
                <c:pt idx="2">
                  <c:v>1968.5</c:v>
                </c:pt>
                <c:pt idx="3">
                  <c:v>5187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43829.80000000002</c:v>
                </c:pt>
                <c:pt idx="1">
                  <c:v>36989.1</c:v>
                </c:pt>
                <c:pt idx="2">
                  <c:v>1887.8999999999999</c:v>
                </c:pt>
                <c:pt idx="3">
                  <c:v>4952.800000000019</c:v>
                </c:pt>
              </c:numCache>
            </c:numRef>
          </c:val>
          <c:shape val="box"/>
        </c:ser>
        <c:shape val="box"/>
        <c:axId val="65892525"/>
        <c:axId val="56161814"/>
      </c:bar3DChart>
      <c:catAx>
        <c:axId val="65892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161814"/>
        <c:crosses val="autoZero"/>
        <c:auto val="1"/>
        <c:lblOffset val="100"/>
        <c:tickLblSkip val="1"/>
        <c:noMultiLvlLbl val="0"/>
      </c:catAx>
      <c:valAx>
        <c:axId val="561618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925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293564.5</c:v>
                </c:pt>
                <c:pt idx="1">
                  <c:v>234075.4</c:v>
                </c:pt>
                <c:pt idx="2">
                  <c:v>44.6</c:v>
                </c:pt>
                <c:pt idx="3">
                  <c:v>18367.300000000003</c:v>
                </c:pt>
                <c:pt idx="4">
                  <c:v>38277.299999999996</c:v>
                </c:pt>
                <c:pt idx="5">
                  <c:v>253.8</c:v>
                </c:pt>
                <c:pt idx="6">
                  <c:v>2546.1000000000085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287370.29999999993</c:v>
                </c:pt>
                <c:pt idx="1">
                  <c:v>234067.3999999999</c:v>
                </c:pt>
                <c:pt idx="2">
                  <c:v>40.6</c:v>
                </c:pt>
                <c:pt idx="3">
                  <c:v>18274.499999999996</c:v>
                </c:pt>
                <c:pt idx="4">
                  <c:v>32475.999999999993</c:v>
                </c:pt>
                <c:pt idx="5">
                  <c:v>229.9</c:v>
                </c:pt>
                <c:pt idx="6">
                  <c:v>2281.900000000039</c:v>
                </c:pt>
              </c:numCache>
            </c:numRef>
          </c:val>
          <c:shape val="box"/>
        </c:ser>
        <c:shape val="box"/>
        <c:axId val="35694279"/>
        <c:axId val="52813056"/>
      </c:bar3DChart>
      <c:catAx>
        <c:axId val="35694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813056"/>
        <c:crosses val="autoZero"/>
        <c:auto val="1"/>
        <c:lblOffset val="100"/>
        <c:tickLblSkip val="1"/>
        <c:noMultiLvlLbl val="0"/>
      </c:catAx>
      <c:valAx>
        <c:axId val="52813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942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200433.5</c:v>
                </c:pt>
                <c:pt idx="1">
                  <c:v>155837.9</c:v>
                </c:pt>
                <c:pt idx="2">
                  <c:v>7765.5</c:v>
                </c:pt>
                <c:pt idx="3">
                  <c:v>2876.6</c:v>
                </c:pt>
                <c:pt idx="4">
                  <c:v>19209.899999999994</c:v>
                </c:pt>
                <c:pt idx="5">
                  <c:v>1403.5</c:v>
                </c:pt>
                <c:pt idx="6">
                  <c:v>13340.100000000013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197676.90000000002</c:v>
                </c:pt>
                <c:pt idx="1">
                  <c:v>155831.69999999998</c:v>
                </c:pt>
                <c:pt idx="2">
                  <c:v>7545.099999999998</c:v>
                </c:pt>
                <c:pt idx="3">
                  <c:v>2876.4999999999995</c:v>
                </c:pt>
                <c:pt idx="4">
                  <c:v>17329.2</c:v>
                </c:pt>
                <c:pt idx="5">
                  <c:v>1383.7999999999997</c:v>
                </c:pt>
                <c:pt idx="6">
                  <c:v>12710.600000000042</c:v>
                </c:pt>
              </c:numCache>
            </c:numRef>
          </c:val>
          <c:shape val="box"/>
        </c:ser>
        <c:shape val="box"/>
        <c:axId val="5555457"/>
        <c:axId val="49999114"/>
      </c:bar3DChart>
      <c:catAx>
        <c:axId val="5555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999114"/>
        <c:crosses val="autoZero"/>
        <c:auto val="1"/>
        <c:lblOffset val="100"/>
        <c:tickLblSkip val="1"/>
        <c:noMultiLvlLbl val="0"/>
      </c:catAx>
      <c:valAx>
        <c:axId val="499991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54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37002.3</c:v>
                </c:pt>
                <c:pt idx="1">
                  <c:v>28033.8</c:v>
                </c:pt>
                <c:pt idx="2">
                  <c:v>1669.1000000000001</c:v>
                </c:pt>
                <c:pt idx="3">
                  <c:v>436.29999999999995</c:v>
                </c:pt>
                <c:pt idx="4">
                  <c:v>28.200000000000003</c:v>
                </c:pt>
                <c:pt idx="5">
                  <c:v>6834.900000000003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36729.49999999998</c:v>
                </c:pt>
                <c:pt idx="1">
                  <c:v>28024.700000000008</c:v>
                </c:pt>
                <c:pt idx="2">
                  <c:v>1431.3999999999999</c:v>
                </c:pt>
                <c:pt idx="3">
                  <c:v>434.8</c:v>
                </c:pt>
                <c:pt idx="4">
                  <c:v>28.199999999999996</c:v>
                </c:pt>
                <c:pt idx="5">
                  <c:v>6810.3999999999705</c:v>
                </c:pt>
              </c:numCache>
            </c:numRef>
          </c:val>
          <c:shape val="box"/>
        </c:ser>
        <c:shape val="box"/>
        <c:axId val="47338843"/>
        <c:axId val="23396404"/>
      </c:bar3DChart>
      <c:catAx>
        <c:axId val="4733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396404"/>
        <c:crosses val="autoZero"/>
        <c:auto val="1"/>
        <c:lblOffset val="100"/>
        <c:tickLblSkip val="1"/>
        <c:noMultiLvlLbl val="0"/>
      </c:catAx>
      <c:valAx>
        <c:axId val="233964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388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12105.199999999999</c:v>
                </c:pt>
                <c:pt idx="1">
                  <c:v>7806.900000000001</c:v>
                </c:pt>
                <c:pt idx="2">
                  <c:v>9.7</c:v>
                </c:pt>
                <c:pt idx="3">
                  <c:v>258</c:v>
                </c:pt>
                <c:pt idx="4">
                  <c:v>479.3</c:v>
                </c:pt>
                <c:pt idx="5">
                  <c:v>3551.2999999999984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11959.800000000001</c:v>
                </c:pt>
                <c:pt idx="1">
                  <c:v>7799.799999999999</c:v>
                </c:pt>
                <c:pt idx="2">
                  <c:v>9.600000000000001</c:v>
                </c:pt>
                <c:pt idx="3">
                  <c:v>233.10000000000008</c:v>
                </c:pt>
                <c:pt idx="4">
                  <c:v>448.6999999999999</c:v>
                </c:pt>
                <c:pt idx="5">
                  <c:v>3468.600000000002</c:v>
                </c:pt>
              </c:numCache>
            </c:numRef>
          </c:val>
          <c:shape val="box"/>
        </c:ser>
        <c:shape val="box"/>
        <c:axId val="9241045"/>
        <c:axId val="16060542"/>
      </c:bar3DChart>
      <c:catAx>
        <c:axId val="9241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060542"/>
        <c:crosses val="autoZero"/>
        <c:auto val="1"/>
        <c:lblOffset val="100"/>
        <c:tickLblSkip val="2"/>
        <c:noMultiLvlLbl val="0"/>
      </c:catAx>
      <c:valAx>
        <c:axId val="160605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410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3140</c:v>
                </c:pt>
                <c:pt idx="1">
                  <c:v>1818.8</c:v>
                </c:pt>
                <c:pt idx="2">
                  <c:v>181.4</c:v>
                </c:pt>
                <c:pt idx="3">
                  <c:v>265.19999999999993</c:v>
                </c:pt>
                <c:pt idx="4">
                  <c:v>728.3000000000001</c:v>
                </c:pt>
                <c:pt idx="5">
                  <c:v>146.29999999999993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3119.1</c:v>
                </c:pt>
                <c:pt idx="1">
                  <c:v>1806.8</c:v>
                </c:pt>
                <c:pt idx="2">
                  <c:v>181.4</c:v>
                </c:pt>
                <c:pt idx="3">
                  <c:v>263.20000000000005</c:v>
                </c:pt>
                <c:pt idx="4">
                  <c:v>728.3000000000001</c:v>
                </c:pt>
                <c:pt idx="5">
                  <c:v>139.39999999999984</c:v>
                </c:pt>
              </c:numCache>
            </c:numRef>
          </c:val>
          <c:shape val="box"/>
        </c:ser>
        <c:shape val="box"/>
        <c:axId val="10327151"/>
        <c:axId val="25835496"/>
      </c:bar3DChart>
      <c:catAx>
        <c:axId val="10327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835496"/>
        <c:crosses val="autoZero"/>
        <c:auto val="1"/>
        <c:lblOffset val="100"/>
        <c:tickLblSkip val="1"/>
        <c:noMultiLvlLbl val="0"/>
      </c:catAx>
      <c:valAx>
        <c:axId val="25835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271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42692.4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38028.5</c:v>
                </c:pt>
              </c:numCache>
            </c:numRef>
          </c:val>
          <c:shape val="box"/>
        </c:ser>
        <c:shape val="box"/>
        <c:axId val="31192873"/>
        <c:axId val="12300402"/>
      </c:bar3DChart>
      <c:catAx>
        <c:axId val="31192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300402"/>
        <c:crosses val="autoZero"/>
        <c:auto val="1"/>
        <c:lblOffset val="100"/>
        <c:tickLblSkip val="1"/>
        <c:noMultiLvlLbl val="0"/>
      </c:catAx>
      <c:valAx>
        <c:axId val="123004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928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293564.5</c:v>
                </c:pt>
                <c:pt idx="1">
                  <c:v>200433.5</c:v>
                </c:pt>
                <c:pt idx="2">
                  <c:v>37002.3</c:v>
                </c:pt>
                <c:pt idx="3">
                  <c:v>12105.199999999999</c:v>
                </c:pt>
                <c:pt idx="4">
                  <c:v>3140</c:v>
                </c:pt>
                <c:pt idx="5">
                  <c:v>44206.5</c:v>
                </c:pt>
                <c:pt idx="6">
                  <c:v>42692.4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287370.29999999993</c:v>
                </c:pt>
                <c:pt idx="1">
                  <c:v>197676.90000000002</c:v>
                </c:pt>
                <c:pt idx="2">
                  <c:v>36729.49999999998</c:v>
                </c:pt>
                <c:pt idx="3">
                  <c:v>11959.800000000001</c:v>
                </c:pt>
                <c:pt idx="4">
                  <c:v>3119.1</c:v>
                </c:pt>
                <c:pt idx="5">
                  <c:v>43829.80000000002</c:v>
                </c:pt>
                <c:pt idx="6">
                  <c:v>38028.5</c:v>
                </c:pt>
              </c:numCache>
            </c:numRef>
          </c:val>
          <c:shape val="box"/>
        </c:ser>
        <c:shape val="box"/>
        <c:axId val="43594755"/>
        <c:axId val="56808476"/>
      </c:bar3DChart>
      <c:catAx>
        <c:axId val="43594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808476"/>
        <c:crosses val="autoZero"/>
        <c:auto val="1"/>
        <c:lblOffset val="100"/>
        <c:tickLblSkip val="1"/>
        <c:noMultiLvlLbl val="0"/>
      </c:catAx>
      <c:valAx>
        <c:axId val="568084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947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470879.7</c:v>
                </c:pt>
                <c:pt idx="1">
                  <c:v>63179.999999999985</c:v>
                </c:pt>
                <c:pt idx="2">
                  <c:v>21753.200000000004</c:v>
                </c:pt>
                <c:pt idx="3">
                  <c:v>8373.6</c:v>
                </c:pt>
                <c:pt idx="4">
                  <c:v>7890.8</c:v>
                </c:pt>
                <c:pt idx="5">
                  <c:v>91595.39999999995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470763.89999999985</c:v>
                </c:pt>
                <c:pt idx="1">
                  <c:v>54670.99999999999</c:v>
                </c:pt>
                <c:pt idx="2">
                  <c:v>21627.499999999996</c:v>
                </c:pt>
                <c:pt idx="3">
                  <c:v>7652.800000000001</c:v>
                </c:pt>
                <c:pt idx="4">
                  <c:v>7666.299999999998</c:v>
                </c:pt>
                <c:pt idx="5">
                  <c:v>84360.70000000022</c:v>
                </c:pt>
              </c:numCache>
            </c:numRef>
          </c:val>
          <c:shape val="box"/>
        </c:ser>
        <c:shape val="box"/>
        <c:axId val="41514237"/>
        <c:axId val="38083814"/>
      </c:bar3DChart>
      <c:catAx>
        <c:axId val="41514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083814"/>
        <c:crosses val="autoZero"/>
        <c:auto val="1"/>
        <c:lblOffset val="100"/>
        <c:tickLblSkip val="1"/>
        <c:noMultiLvlLbl val="0"/>
      </c:catAx>
      <c:valAx>
        <c:axId val="380838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142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106</v>
      </c>
      <c r="C3" s="119" t="s">
        <v>107</v>
      </c>
      <c r="D3" s="119" t="s">
        <v>29</v>
      </c>
      <c r="E3" s="119" t="s">
        <v>28</v>
      </c>
      <c r="F3" s="119" t="s">
        <v>108</v>
      </c>
      <c r="G3" s="119" t="s">
        <v>109</v>
      </c>
      <c r="H3" s="119" t="s">
        <v>110</v>
      </c>
      <c r="I3" s="119" t="s">
        <v>111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>
        <v>24434</v>
      </c>
      <c r="C6" s="53">
        <v>146604.2</v>
      </c>
      <c r="D6" s="54"/>
      <c r="E6" s="3" t="e">
        <f>D6/D137*100</f>
        <v>#DIV/0!</v>
      </c>
      <c r="F6" s="3">
        <f>D6/B6*100</f>
        <v>0</v>
      </c>
      <c r="G6" s="3">
        <f aca="true" t="shared" si="0" ref="G6:G41">D6/C6*100</f>
        <v>0</v>
      </c>
      <c r="H6" s="3">
        <f>B6-D6</f>
        <v>24434</v>
      </c>
      <c r="I6" s="3">
        <f aca="true" t="shared" si="1" ref="I6:I41">C6-D6</f>
        <v>146604.2</v>
      </c>
    </row>
    <row r="7" spans="1:9" ht="18">
      <c r="A7" s="29" t="s">
        <v>3</v>
      </c>
      <c r="B7" s="49">
        <v>20115.1</v>
      </c>
      <c r="C7" s="50">
        <v>120690.6</v>
      </c>
      <c r="D7" s="51"/>
      <c r="E7" s="1" t="e">
        <f>D7/D6*100</f>
        <v>#DIV/0!</v>
      </c>
      <c r="F7" s="1">
        <f>D7/B7*100</f>
        <v>0</v>
      </c>
      <c r="G7" s="1">
        <f t="shared" si="0"/>
        <v>0</v>
      </c>
      <c r="H7" s="1">
        <f>B7-D7</f>
        <v>20115.1</v>
      </c>
      <c r="I7" s="1">
        <f t="shared" si="1"/>
        <v>120690.6</v>
      </c>
    </row>
    <row r="8" spans="1:9" ht="18">
      <c r="A8" s="29" t="s">
        <v>2</v>
      </c>
      <c r="B8" s="49">
        <v>0</v>
      </c>
      <c r="C8" s="50">
        <v>6.2</v>
      </c>
      <c r="D8" s="51"/>
      <c r="E8" s="12" t="e">
        <f>D8/D6*100</f>
        <v>#DIV/0!</v>
      </c>
      <c r="F8" s="1" t="e">
        <f>D8/B8*100</f>
        <v>#DIV/0!</v>
      </c>
      <c r="G8" s="1">
        <f t="shared" si="0"/>
        <v>0</v>
      </c>
      <c r="H8" s="1">
        <f aca="true" t="shared" si="2" ref="H8:H41">B8-D8</f>
        <v>0</v>
      </c>
      <c r="I8" s="1">
        <f t="shared" si="1"/>
        <v>6.2</v>
      </c>
    </row>
    <row r="9" spans="1:9" ht="18">
      <c r="A9" s="29" t="s">
        <v>1</v>
      </c>
      <c r="B9" s="49">
        <v>1533.1</v>
      </c>
      <c r="C9" s="50">
        <v>10417.9</v>
      </c>
      <c r="D9" s="55"/>
      <c r="E9" s="1" t="e">
        <f>D9/D6*100</f>
        <v>#DIV/0!</v>
      </c>
      <c r="F9" s="1">
        <f aca="true" t="shared" si="3" ref="F9:F39">D9/B9*100</f>
        <v>0</v>
      </c>
      <c r="G9" s="1">
        <f t="shared" si="0"/>
        <v>0</v>
      </c>
      <c r="H9" s="1">
        <f t="shared" si="2"/>
        <v>1533.1</v>
      </c>
      <c r="I9" s="1">
        <f t="shared" si="1"/>
        <v>10417.9</v>
      </c>
    </row>
    <row r="10" spans="1:9" ht="18">
      <c r="A10" s="29" t="s">
        <v>0</v>
      </c>
      <c r="B10" s="49">
        <v>2731.4</v>
      </c>
      <c r="C10" s="50">
        <v>14766.4</v>
      </c>
      <c r="D10" s="56"/>
      <c r="E10" s="1" t="e">
        <f>D10/D6*100</f>
        <v>#DIV/0!</v>
      </c>
      <c r="F10" s="1">
        <f t="shared" si="3"/>
        <v>0</v>
      </c>
      <c r="G10" s="1">
        <f t="shared" si="0"/>
        <v>0</v>
      </c>
      <c r="H10" s="1">
        <f t="shared" si="2"/>
        <v>2731.4</v>
      </c>
      <c r="I10" s="1">
        <f t="shared" si="1"/>
        <v>14766.4</v>
      </c>
    </row>
    <row r="11" spans="1:9" ht="18">
      <c r="A11" s="29" t="s">
        <v>15</v>
      </c>
      <c r="B11" s="49">
        <v>4</v>
      </c>
      <c r="C11" s="50">
        <v>230.6</v>
      </c>
      <c r="D11" s="51"/>
      <c r="E11" s="1" t="e">
        <f>D11/D6*100</f>
        <v>#DIV/0!</v>
      </c>
      <c r="F11" s="1">
        <f t="shared" si="3"/>
        <v>0</v>
      </c>
      <c r="G11" s="1">
        <f t="shared" si="0"/>
        <v>0</v>
      </c>
      <c r="H11" s="1">
        <f t="shared" si="2"/>
        <v>4</v>
      </c>
      <c r="I11" s="1">
        <f t="shared" si="1"/>
        <v>230.6</v>
      </c>
    </row>
    <row r="12" spans="1:9" ht="18.75" thickBot="1">
      <c r="A12" s="29" t="s">
        <v>35</v>
      </c>
      <c r="B12" s="50">
        <f>B6-B7-B8-B9-B10-B11</f>
        <v>50.400000000001455</v>
      </c>
      <c r="C12" s="50">
        <f>C6-C7-C8-C9-C10-C11</f>
        <v>492.5000000000058</v>
      </c>
      <c r="D12" s="50">
        <f>D6-D7-D8-D9-D10-D11</f>
        <v>0</v>
      </c>
      <c r="E12" s="1" t="e">
        <f>D12/D6*100</f>
        <v>#DIV/0!</v>
      </c>
      <c r="F12" s="1">
        <f t="shared" si="3"/>
        <v>0</v>
      </c>
      <c r="G12" s="1">
        <f t="shared" si="0"/>
        <v>0</v>
      </c>
      <c r="H12" s="1">
        <f t="shared" si="2"/>
        <v>50.400000000001455</v>
      </c>
      <c r="I12" s="1">
        <f t="shared" si="1"/>
        <v>492.5000000000058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v>16702.8</v>
      </c>
      <c r="C17" s="53">
        <v>100216.8</v>
      </c>
      <c r="D17" s="54"/>
      <c r="E17" s="3" t="e">
        <f>D17/D137*100</f>
        <v>#DIV/0!</v>
      </c>
      <c r="F17" s="3">
        <f>D17/B17*100</f>
        <v>0</v>
      </c>
      <c r="G17" s="3">
        <f t="shared" si="0"/>
        <v>0</v>
      </c>
      <c r="H17" s="3">
        <f>B17-D17</f>
        <v>16702.8</v>
      </c>
      <c r="I17" s="3">
        <f t="shared" si="1"/>
        <v>100216.8</v>
      </c>
    </row>
    <row r="18" spans="1:9" ht="18">
      <c r="A18" s="29" t="s">
        <v>5</v>
      </c>
      <c r="B18" s="49">
        <v>13483</v>
      </c>
      <c r="C18" s="50">
        <v>81463.5</v>
      </c>
      <c r="D18" s="51"/>
      <c r="E18" s="1" t="e">
        <f>D18/D17*100</f>
        <v>#DIV/0!</v>
      </c>
      <c r="F18" s="1">
        <f t="shared" si="3"/>
        <v>0</v>
      </c>
      <c r="G18" s="1">
        <f t="shared" si="0"/>
        <v>0</v>
      </c>
      <c r="H18" s="1">
        <f t="shared" si="2"/>
        <v>13483</v>
      </c>
      <c r="I18" s="1">
        <f t="shared" si="1"/>
        <v>81463.5</v>
      </c>
    </row>
    <row r="19" spans="1:9" ht="18">
      <c r="A19" s="29" t="s">
        <v>2</v>
      </c>
      <c r="B19" s="49">
        <v>450</v>
      </c>
      <c r="C19" s="50">
        <v>2601.5</v>
      </c>
      <c r="D19" s="51"/>
      <c r="E19" s="1" t="e">
        <f>D19/D17*100</f>
        <v>#DIV/0!</v>
      </c>
      <c r="F19" s="1">
        <f t="shared" si="3"/>
        <v>0</v>
      </c>
      <c r="G19" s="1">
        <f t="shared" si="0"/>
        <v>0</v>
      </c>
      <c r="H19" s="1">
        <f t="shared" si="2"/>
        <v>450</v>
      </c>
      <c r="I19" s="1">
        <f t="shared" si="1"/>
        <v>2601.5</v>
      </c>
    </row>
    <row r="20" spans="1:9" ht="18">
      <c r="A20" s="29" t="s">
        <v>1</v>
      </c>
      <c r="B20" s="49">
        <v>203.5</v>
      </c>
      <c r="C20" s="50">
        <v>1299.6</v>
      </c>
      <c r="D20" s="51"/>
      <c r="E20" s="1" t="e">
        <f>D20/D17*100</f>
        <v>#DIV/0!</v>
      </c>
      <c r="F20" s="1">
        <f t="shared" si="3"/>
        <v>0</v>
      </c>
      <c r="G20" s="1">
        <f t="shared" si="0"/>
        <v>0</v>
      </c>
      <c r="H20" s="1">
        <f t="shared" si="2"/>
        <v>203.5</v>
      </c>
      <c r="I20" s="1">
        <f t="shared" si="1"/>
        <v>1299.6</v>
      </c>
    </row>
    <row r="21" spans="1:9" ht="18">
      <c r="A21" s="29" t="s">
        <v>0</v>
      </c>
      <c r="B21" s="49">
        <v>1472.9</v>
      </c>
      <c r="C21" s="50">
        <v>9124.4</v>
      </c>
      <c r="D21" s="51"/>
      <c r="E21" s="1" t="e">
        <f>D21/D17*100</f>
        <v>#DIV/0!</v>
      </c>
      <c r="F21" s="1">
        <f t="shared" si="3"/>
        <v>0</v>
      </c>
      <c r="G21" s="1">
        <f t="shared" si="0"/>
        <v>0</v>
      </c>
      <c r="H21" s="1">
        <f t="shared" si="2"/>
        <v>1472.9</v>
      </c>
      <c r="I21" s="1">
        <f t="shared" si="1"/>
        <v>9124.4</v>
      </c>
    </row>
    <row r="22" spans="1:9" ht="18">
      <c r="A22" s="29" t="s">
        <v>15</v>
      </c>
      <c r="B22" s="49">
        <v>115.3</v>
      </c>
      <c r="C22" s="50">
        <v>690.8</v>
      </c>
      <c r="D22" s="51"/>
      <c r="E22" s="1" t="e">
        <f>D22/D17*100</f>
        <v>#DIV/0!</v>
      </c>
      <c r="F22" s="1">
        <f t="shared" si="3"/>
        <v>0</v>
      </c>
      <c r="G22" s="1">
        <f t="shared" si="0"/>
        <v>0</v>
      </c>
      <c r="H22" s="1">
        <f t="shared" si="2"/>
        <v>115.3</v>
      </c>
      <c r="I22" s="1">
        <f t="shared" si="1"/>
        <v>690.8</v>
      </c>
    </row>
    <row r="23" spans="1:9" ht="18.75" thickBot="1">
      <c r="A23" s="29" t="s">
        <v>35</v>
      </c>
      <c r="B23" s="50">
        <f>B17-B18-B19-B20-B21-B22</f>
        <v>978.0999999999992</v>
      </c>
      <c r="C23" s="50">
        <f>C17-C18-C19-C20-C21-C22</f>
        <v>5037.000000000003</v>
      </c>
      <c r="D23" s="50">
        <f>D17-D18-D19-D20-D21-D22</f>
        <v>0</v>
      </c>
      <c r="E23" s="1" t="e">
        <f>D23/D17*100</f>
        <v>#DIV/0!</v>
      </c>
      <c r="F23" s="1">
        <f t="shared" si="3"/>
        <v>0</v>
      </c>
      <c r="G23" s="1">
        <f t="shared" si="0"/>
        <v>0</v>
      </c>
      <c r="H23" s="1">
        <f t="shared" si="2"/>
        <v>978.0999999999992</v>
      </c>
      <c r="I23" s="1">
        <f t="shared" si="1"/>
        <v>5037.000000000003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v>3083.5</v>
      </c>
      <c r="C31" s="53">
        <v>18501.1</v>
      </c>
      <c r="D31" s="57"/>
      <c r="E31" s="3" t="e">
        <f>D31/D137*100</f>
        <v>#DIV/0!</v>
      </c>
      <c r="F31" s="3">
        <f>D31/B31*100</f>
        <v>0</v>
      </c>
      <c r="G31" s="3">
        <f t="shared" si="0"/>
        <v>0</v>
      </c>
      <c r="H31" s="3">
        <f t="shared" si="2"/>
        <v>3083.5</v>
      </c>
      <c r="I31" s="3">
        <f t="shared" si="1"/>
        <v>18501.1</v>
      </c>
    </row>
    <row r="32" spans="1:9" ht="18">
      <c r="A32" s="29" t="s">
        <v>3</v>
      </c>
      <c r="B32" s="49">
        <v>2301.1</v>
      </c>
      <c r="C32" s="50">
        <v>13995.2</v>
      </c>
      <c r="D32" s="51"/>
      <c r="E32" s="1" t="e">
        <f>D32/D31*100</f>
        <v>#DIV/0!</v>
      </c>
      <c r="F32" s="1">
        <f t="shared" si="3"/>
        <v>0</v>
      </c>
      <c r="G32" s="1">
        <f t="shared" si="0"/>
        <v>0</v>
      </c>
      <c r="H32" s="1">
        <f t="shared" si="2"/>
        <v>2301.1</v>
      </c>
      <c r="I32" s="1">
        <f t="shared" si="1"/>
        <v>13995.2</v>
      </c>
    </row>
    <row r="33" spans="1:9" ht="18" hidden="1">
      <c r="A33" s="29" t="s">
        <v>1</v>
      </c>
      <c r="B33" s="49"/>
      <c r="C33" s="50"/>
      <c r="D33" s="51"/>
      <c r="E33" s="1" t="e">
        <f>D33/D31*100</f>
        <v>#DIV/0!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204.9</v>
      </c>
      <c r="C34" s="50">
        <v>1028.8</v>
      </c>
      <c r="D34" s="51"/>
      <c r="E34" s="1" t="e">
        <f>D34/D31*100</f>
        <v>#DIV/0!</v>
      </c>
      <c r="F34" s="1">
        <f t="shared" si="3"/>
        <v>0</v>
      </c>
      <c r="G34" s="1">
        <f t="shared" si="0"/>
        <v>0</v>
      </c>
      <c r="H34" s="1">
        <f t="shared" si="2"/>
        <v>204.9</v>
      </c>
      <c r="I34" s="1">
        <f t="shared" si="1"/>
        <v>1028.8</v>
      </c>
    </row>
    <row r="35" spans="1:9" s="44" customFormat="1" ht="18.75">
      <c r="A35" s="23" t="s">
        <v>7</v>
      </c>
      <c r="B35" s="58">
        <v>36.4</v>
      </c>
      <c r="C35" s="59">
        <v>218.1</v>
      </c>
      <c r="D35" s="60"/>
      <c r="E35" s="19" t="e">
        <f>D35/D31*100</f>
        <v>#DIV/0!</v>
      </c>
      <c r="F35" s="19">
        <f t="shared" si="3"/>
        <v>0</v>
      </c>
      <c r="G35" s="19">
        <f t="shared" si="0"/>
        <v>0</v>
      </c>
      <c r="H35" s="19">
        <f t="shared" si="2"/>
        <v>36.4</v>
      </c>
      <c r="I35" s="19">
        <f t="shared" si="1"/>
        <v>218.1</v>
      </c>
    </row>
    <row r="36" spans="1:9" ht="18">
      <c r="A36" s="29" t="s">
        <v>15</v>
      </c>
      <c r="B36" s="49">
        <v>3.4</v>
      </c>
      <c r="C36" s="50">
        <v>17</v>
      </c>
      <c r="D36" s="50"/>
      <c r="E36" s="1" t="e">
        <f>D36/D31*100</f>
        <v>#DIV/0!</v>
      </c>
      <c r="F36" s="1">
        <f t="shared" si="3"/>
        <v>0</v>
      </c>
      <c r="G36" s="1">
        <f t="shared" si="0"/>
        <v>0</v>
      </c>
      <c r="H36" s="1">
        <f t="shared" si="2"/>
        <v>3.4</v>
      </c>
      <c r="I36" s="1">
        <f t="shared" si="1"/>
        <v>17</v>
      </c>
    </row>
    <row r="37" spans="1:9" ht="18.75" thickBot="1">
      <c r="A37" s="29" t="s">
        <v>35</v>
      </c>
      <c r="B37" s="49">
        <f>B31-B32-B34-B35-B33-B36</f>
        <v>537.7000000000002</v>
      </c>
      <c r="C37" s="49">
        <f>C31-C32-C34-C35-C33-C36</f>
        <v>3241.9999999999977</v>
      </c>
      <c r="D37" s="49">
        <f>D31-D32-D34-D35-D33-D36</f>
        <v>0</v>
      </c>
      <c r="E37" s="1" t="e">
        <f>D37/D31*100</f>
        <v>#DIV/0!</v>
      </c>
      <c r="F37" s="1">
        <f t="shared" si="3"/>
        <v>0</v>
      </c>
      <c r="G37" s="1">
        <f t="shared" si="0"/>
        <v>0</v>
      </c>
      <c r="H37" s="1">
        <f>B37-D37</f>
        <v>537.7000000000002</v>
      </c>
      <c r="I37" s="1">
        <f t="shared" si="1"/>
        <v>3241.9999999999977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56.6</v>
      </c>
      <c r="C41" s="53">
        <v>339.7</v>
      </c>
      <c r="D41" s="54"/>
      <c r="E41" s="3" t="e">
        <f>D41/D137*100</f>
        <v>#DIV/0!</v>
      </c>
      <c r="F41" s="3">
        <f>D41/B41*100</f>
        <v>0</v>
      </c>
      <c r="G41" s="3">
        <f t="shared" si="0"/>
        <v>0</v>
      </c>
      <c r="H41" s="3">
        <f t="shared" si="2"/>
        <v>56.6</v>
      </c>
      <c r="I41" s="3">
        <f t="shared" si="1"/>
        <v>339.7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508.8</v>
      </c>
      <c r="C43" s="53">
        <v>3052.6</v>
      </c>
      <c r="D43" s="54"/>
      <c r="E43" s="3" t="e">
        <f>D43/D137*100</f>
        <v>#DIV/0!</v>
      </c>
      <c r="F43" s="3">
        <f>D43/B43*100</f>
        <v>0</v>
      </c>
      <c r="G43" s="3">
        <f aca="true" t="shared" si="4" ref="G43:G73">D43/C43*100</f>
        <v>0</v>
      </c>
      <c r="H43" s="3">
        <f>B43-D43</f>
        <v>508.8</v>
      </c>
      <c r="I43" s="3">
        <f aca="true" t="shared" si="5" ref="I43:I74">C43-D43</f>
        <v>3052.6</v>
      </c>
    </row>
    <row r="44" spans="1:9" ht="18">
      <c r="A44" s="29" t="s">
        <v>3</v>
      </c>
      <c r="B44" s="49">
        <v>435.4</v>
      </c>
      <c r="C44" s="50">
        <v>2678.6</v>
      </c>
      <c r="D44" s="51"/>
      <c r="E44" s="1" t="e">
        <f>D44/D43*100</f>
        <v>#DIV/0!</v>
      </c>
      <c r="F44" s="1">
        <f aca="true" t="shared" si="6" ref="F44:F71">D44/B44*100</f>
        <v>0</v>
      </c>
      <c r="G44" s="1">
        <f t="shared" si="4"/>
        <v>0</v>
      </c>
      <c r="H44" s="1">
        <f aca="true" t="shared" si="7" ref="H44:H71">B44-D44</f>
        <v>435.4</v>
      </c>
      <c r="I44" s="1">
        <f t="shared" si="5"/>
        <v>2678.6</v>
      </c>
    </row>
    <row r="45" spans="1:9" ht="18">
      <c r="A45" s="29" t="s">
        <v>2</v>
      </c>
      <c r="B45" s="49">
        <v>0</v>
      </c>
      <c r="C45" s="50">
        <v>0.7</v>
      </c>
      <c r="D45" s="51"/>
      <c r="E45" s="1" t="e">
        <f>D45/D43*100</f>
        <v>#DIV/0!</v>
      </c>
      <c r="F45" s="1" t="e">
        <f t="shared" si="6"/>
        <v>#DIV/0!</v>
      </c>
      <c r="G45" s="1">
        <f t="shared" si="4"/>
        <v>0</v>
      </c>
      <c r="H45" s="1">
        <f t="shared" si="7"/>
        <v>0</v>
      </c>
      <c r="I45" s="1">
        <f t="shared" si="5"/>
        <v>0.7</v>
      </c>
    </row>
    <row r="46" spans="1:9" ht="18">
      <c r="A46" s="29" t="s">
        <v>1</v>
      </c>
      <c r="B46" s="49">
        <v>1.4</v>
      </c>
      <c r="C46" s="50">
        <v>28.6</v>
      </c>
      <c r="D46" s="51"/>
      <c r="E46" s="1" t="e">
        <f>D46/D43*100</f>
        <v>#DIV/0!</v>
      </c>
      <c r="F46" s="1">
        <f t="shared" si="6"/>
        <v>0</v>
      </c>
      <c r="G46" s="1">
        <f t="shared" si="4"/>
        <v>0</v>
      </c>
      <c r="H46" s="1">
        <f t="shared" si="7"/>
        <v>1.4</v>
      </c>
      <c r="I46" s="1">
        <f t="shared" si="5"/>
        <v>28.6</v>
      </c>
    </row>
    <row r="47" spans="1:9" ht="18">
      <c r="A47" s="29" t="s">
        <v>0</v>
      </c>
      <c r="B47" s="49">
        <v>65.8</v>
      </c>
      <c r="C47" s="50">
        <v>259.9</v>
      </c>
      <c r="D47" s="51"/>
      <c r="E47" s="1" t="e">
        <f>D47/D43*100</f>
        <v>#DIV/0!</v>
      </c>
      <c r="F47" s="1">
        <f t="shared" si="6"/>
        <v>0</v>
      </c>
      <c r="G47" s="1">
        <f t="shared" si="4"/>
        <v>0</v>
      </c>
      <c r="H47" s="1">
        <f t="shared" si="7"/>
        <v>65.8</v>
      </c>
      <c r="I47" s="1">
        <f t="shared" si="5"/>
        <v>259.9</v>
      </c>
    </row>
    <row r="48" spans="1:9" ht="18.75" thickBot="1">
      <c r="A48" s="29" t="s">
        <v>35</v>
      </c>
      <c r="B48" s="50">
        <f>B43-B44-B47-B46-B45</f>
        <v>6.200000000000037</v>
      </c>
      <c r="C48" s="50">
        <f>C43-C44-C47-C46-C45</f>
        <v>84.80000000000003</v>
      </c>
      <c r="D48" s="50">
        <f>D43-D44-D47-D46-D45</f>
        <v>0</v>
      </c>
      <c r="E48" s="1" t="e">
        <f>D48/D43*100</f>
        <v>#DIV/0!</v>
      </c>
      <c r="F48" s="1">
        <f t="shared" si="6"/>
        <v>0</v>
      </c>
      <c r="G48" s="1">
        <f t="shared" si="4"/>
        <v>0</v>
      </c>
      <c r="H48" s="1">
        <f t="shared" si="7"/>
        <v>6.200000000000037</v>
      </c>
      <c r="I48" s="1">
        <f t="shared" si="5"/>
        <v>84.80000000000003</v>
      </c>
    </row>
    <row r="49" spans="1:9" ht="18.75" thickBot="1">
      <c r="A49" s="28" t="s">
        <v>4</v>
      </c>
      <c r="B49" s="52">
        <v>1008.8</v>
      </c>
      <c r="C49" s="53">
        <v>6052.6</v>
      </c>
      <c r="D49" s="54"/>
      <c r="E49" s="3" t="e">
        <f>D49/D137*100</f>
        <v>#DIV/0!</v>
      </c>
      <c r="F49" s="3">
        <f>D49/B49*100</f>
        <v>0</v>
      </c>
      <c r="G49" s="3">
        <f t="shared" si="4"/>
        <v>0</v>
      </c>
      <c r="H49" s="3">
        <f>B49-D49</f>
        <v>1008.8</v>
      </c>
      <c r="I49" s="3">
        <f t="shared" si="5"/>
        <v>6052.6</v>
      </c>
    </row>
    <row r="50" spans="1:9" ht="18">
      <c r="A50" s="29" t="s">
        <v>3</v>
      </c>
      <c r="B50" s="49">
        <v>703.5</v>
      </c>
      <c r="C50" s="50">
        <v>4220.9</v>
      </c>
      <c r="D50" s="51"/>
      <c r="E50" s="1" t="e">
        <f>D50/D49*100</f>
        <v>#DIV/0!</v>
      </c>
      <c r="F50" s="1">
        <f t="shared" si="6"/>
        <v>0</v>
      </c>
      <c r="G50" s="1">
        <f t="shared" si="4"/>
        <v>0</v>
      </c>
      <c r="H50" s="1">
        <f t="shared" si="7"/>
        <v>703.5</v>
      </c>
      <c r="I50" s="1">
        <f t="shared" si="5"/>
        <v>4220.9</v>
      </c>
    </row>
    <row r="51" spans="1:9" ht="18" hidden="1">
      <c r="A51" s="29" t="s">
        <v>2</v>
      </c>
      <c r="B51" s="49">
        <v>0</v>
      </c>
      <c r="C51" s="50">
        <v>0</v>
      </c>
      <c r="D51" s="51"/>
      <c r="E51" s="1" t="e">
        <f>D51/D49*100</f>
        <v>#DIV/0!</v>
      </c>
      <c r="F51" s="1" t="e">
        <f t="shared" si="6"/>
        <v>#DIV/0!</v>
      </c>
      <c r="G51" s="1" t="e">
        <f t="shared" si="4"/>
        <v>#DIV/0!</v>
      </c>
      <c r="H51" s="1">
        <f t="shared" si="7"/>
        <v>0</v>
      </c>
      <c r="I51" s="1">
        <f t="shared" si="5"/>
        <v>0</v>
      </c>
    </row>
    <row r="52" spans="1:9" ht="18">
      <c r="A52" s="29" t="s">
        <v>1</v>
      </c>
      <c r="B52" s="49">
        <v>6.5</v>
      </c>
      <c r="C52" s="50">
        <v>104</v>
      </c>
      <c r="D52" s="51"/>
      <c r="E52" s="1" t="e">
        <f>D52/D49*100</f>
        <v>#DIV/0!</v>
      </c>
      <c r="F52" s="1">
        <f t="shared" si="6"/>
        <v>0</v>
      </c>
      <c r="G52" s="1">
        <f t="shared" si="4"/>
        <v>0</v>
      </c>
      <c r="H52" s="1">
        <f t="shared" si="7"/>
        <v>6.5</v>
      </c>
      <c r="I52" s="1">
        <f t="shared" si="5"/>
        <v>104</v>
      </c>
    </row>
    <row r="53" spans="1:9" ht="18">
      <c r="A53" s="29" t="s">
        <v>0</v>
      </c>
      <c r="B53" s="49">
        <v>31.9</v>
      </c>
      <c r="C53" s="50">
        <v>236.3</v>
      </c>
      <c r="D53" s="51"/>
      <c r="E53" s="1" t="e">
        <f>D53/D49*100</f>
        <v>#DIV/0!</v>
      </c>
      <c r="F53" s="1">
        <f t="shared" si="6"/>
        <v>0</v>
      </c>
      <c r="G53" s="1">
        <f t="shared" si="4"/>
        <v>0</v>
      </c>
      <c r="H53" s="1">
        <f t="shared" si="7"/>
        <v>31.9</v>
      </c>
      <c r="I53" s="1">
        <f t="shared" si="5"/>
        <v>236.3</v>
      </c>
    </row>
    <row r="54" spans="1:9" ht="18.75" thickBot="1">
      <c r="A54" s="29" t="s">
        <v>35</v>
      </c>
      <c r="B54" s="50">
        <f>B49-B50-B53-B52-B51</f>
        <v>266.9</v>
      </c>
      <c r="C54" s="50">
        <f>C49-C50-C53-C52-C51</f>
        <v>1491.4000000000008</v>
      </c>
      <c r="D54" s="50">
        <f>D49-D50-D53-D52-D51</f>
        <v>0</v>
      </c>
      <c r="E54" s="1" t="e">
        <f>D54/D49*100</f>
        <v>#DIV/0!</v>
      </c>
      <c r="F54" s="1">
        <f t="shared" si="6"/>
        <v>0</v>
      </c>
      <c r="G54" s="1">
        <f t="shared" si="4"/>
        <v>0</v>
      </c>
      <c r="H54" s="1">
        <f t="shared" si="7"/>
        <v>266.9</v>
      </c>
      <c r="I54" s="1">
        <f>C54-D54</f>
        <v>1491.4000000000008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261.7</v>
      </c>
      <c r="C56" s="53">
        <v>1570</v>
      </c>
      <c r="D56" s="54"/>
      <c r="E56" s="3" t="e">
        <f>D56/D137*100</f>
        <v>#DIV/0!</v>
      </c>
      <c r="F56" s="3">
        <f>D56/B56*100</f>
        <v>0</v>
      </c>
      <c r="G56" s="3">
        <f t="shared" si="4"/>
        <v>0</v>
      </c>
      <c r="H56" s="3">
        <f>B56-D56</f>
        <v>261.7</v>
      </c>
      <c r="I56" s="3">
        <f t="shared" si="5"/>
        <v>1570</v>
      </c>
    </row>
    <row r="57" spans="1:9" ht="18">
      <c r="A57" s="29" t="s">
        <v>3</v>
      </c>
      <c r="B57" s="49">
        <v>136.2</v>
      </c>
      <c r="C57" s="50">
        <v>839</v>
      </c>
      <c r="D57" s="51"/>
      <c r="E57" s="1" t="e">
        <f>D57/D56*100</f>
        <v>#DIV/0!</v>
      </c>
      <c r="F57" s="1">
        <f t="shared" si="6"/>
        <v>0</v>
      </c>
      <c r="G57" s="1">
        <f t="shared" si="4"/>
        <v>0</v>
      </c>
      <c r="H57" s="1">
        <f t="shared" si="7"/>
        <v>136.2</v>
      </c>
      <c r="I57" s="1">
        <f t="shared" si="5"/>
        <v>839</v>
      </c>
    </row>
    <row r="58" spans="1:9" ht="18">
      <c r="A58" s="29" t="s">
        <v>1</v>
      </c>
      <c r="B58" s="49">
        <v>0</v>
      </c>
      <c r="C58" s="50">
        <v>90.7</v>
      </c>
      <c r="D58" s="51"/>
      <c r="E58" s="1" t="e">
        <f>D58/D56*100</f>
        <v>#DIV/0!</v>
      </c>
      <c r="F58" s="1" t="e">
        <f t="shared" si="6"/>
        <v>#DIV/0!</v>
      </c>
      <c r="G58" s="1">
        <f t="shared" si="4"/>
        <v>0</v>
      </c>
      <c r="H58" s="1">
        <f t="shared" si="7"/>
        <v>0</v>
      </c>
      <c r="I58" s="1">
        <f t="shared" si="5"/>
        <v>90.7</v>
      </c>
    </row>
    <row r="59" spans="1:9" ht="18">
      <c r="A59" s="29" t="s">
        <v>0</v>
      </c>
      <c r="B59" s="49">
        <v>53.6</v>
      </c>
      <c r="C59" s="50">
        <v>255</v>
      </c>
      <c r="D59" s="51"/>
      <c r="E59" s="1" t="e">
        <f>D59/D56*100</f>
        <v>#DIV/0!</v>
      </c>
      <c r="F59" s="1">
        <f t="shared" si="6"/>
        <v>0</v>
      </c>
      <c r="G59" s="1">
        <f t="shared" si="4"/>
        <v>0</v>
      </c>
      <c r="H59" s="1">
        <f t="shared" si="7"/>
        <v>53.6</v>
      </c>
      <c r="I59" s="1">
        <f t="shared" si="5"/>
        <v>255</v>
      </c>
    </row>
    <row r="60" spans="1:9" ht="18">
      <c r="A60" s="29" t="s">
        <v>15</v>
      </c>
      <c r="B60" s="49">
        <v>59.5</v>
      </c>
      <c r="C60" s="50">
        <v>297.1</v>
      </c>
      <c r="D60" s="51"/>
      <c r="E60" s="1" t="e">
        <f>D60/D56*100</f>
        <v>#DIV/0!</v>
      </c>
      <c r="F60" s="1">
        <f t="shared" si="6"/>
        <v>0</v>
      </c>
      <c r="G60" s="1">
        <f t="shared" si="4"/>
        <v>0</v>
      </c>
      <c r="H60" s="1">
        <f t="shared" si="7"/>
        <v>59.5</v>
      </c>
      <c r="I60" s="1">
        <f t="shared" si="5"/>
        <v>297.1</v>
      </c>
    </row>
    <row r="61" spans="1:9" ht="18.75" thickBot="1">
      <c r="A61" s="29" t="s">
        <v>35</v>
      </c>
      <c r="B61" s="50">
        <f>B56-B57-B59-B60-B58</f>
        <v>12.400000000000006</v>
      </c>
      <c r="C61" s="50">
        <f>C56-C57-C59-C60-C58</f>
        <v>88.19999999999997</v>
      </c>
      <c r="D61" s="50">
        <f>D56-D57-D59-D60-D58</f>
        <v>0</v>
      </c>
      <c r="E61" s="1" t="e">
        <f>D61/D56*100</f>
        <v>#DIV/0!</v>
      </c>
      <c r="F61" s="1">
        <f t="shared" si="6"/>
        <v>0</v>
      </c>
      <c r="G61" s="1">
        <f t="shared" si="4"/>
        <v>0</v>
      </c>
      <c r="H61" s="1">
        <f t="shared" si="7"/>
        <v>12.400000000000006</v>
      </c>
      <c r="I61" s="1">
        <f t="shared" si="5"/>
        <v>88.19999999999997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29.2</v>
      </c>
      <c r="C66" s="53">
        <f>C67+C68</f>
        <v>175.1</v>
      </c>
      <c r="D66" s="54">
        <f>SUM(D67:D68)</f>
        <v>0</v>
      </c>
      <c r="E66" s="42" t="e">
        <f>D66/D137*100</f>
        <v>#DIV/0!</v>
      </c>
      <c r="F66" s="113">
        <f>D66/B66*100</f>
        <v>0</v>
      </c>
      <c r="G66" s="3">
        <f t="shared" si="4"/>
        <v>0</v>
      </c>
      <c r="H66" s="3">
        <f>B66-D66</f>
        <v>29.2</v>
      </c>
      <c r="I66" s="3">
        <f t="shared" si="5"/>
        <v>175.1</v>
      </c>
    </row>
    <row r="67" spans="1:9" ht="18">
      <c r="A67" s="29" t="s">
        <v>8</v>
      </c>
      <c r="B67" s="49">
        <v>29.2</v>
      </c>
      <c r="C67" s="50">
        <v>175.1</v>
      </c>
      <c r="D67" s="51"/>
      <c r="E67" s="1"/>
      <c r="F67" s="1">
        <f t="shared" si="6"/>
        <v>0</v>
      </c>
      <c r="G67" s="1">
        <f t="shared" si="4"/>
        <v>0</v>
      </c>
      <c r="H67" s="1">
        <f t="shared" si="7"/>
        <v>29.2</v>
      </c>
      <c r="I67" s="1">
        <f t="shared" si="5"/>
        <v>175.1</v>
      </c>
    </row>
    <row r="68" spans="1:9" ht="18.75" thickBot="1">
      <c r="A68" s="29" t="s">
        <v>9</v>
      </c>
      <c r="B68" s="49"/>
      <c r="C68" s="50"/>
      <c r="D68" s="51"/>
      <c r="E68" s="1"/>
      <c r="F68" s="1" t="e">
        <f t="shared" si="6"/>
        <v>#DIV/0!</v>
      </c>
      <c r="G68" s="1" t="e">
        <f t="shared" si="4"/>
        <v>#DIV/0!</v>
      </c>
      <c r="H68" s="1">
        <f t="shared" si="7"/>
        <v>0</v>
      </c>
      <c r="I68" s="1">
        <f t="shared" si="5"/>
        <v>0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 t="e">
        <f>D69/D137*100</f>
        <v>#DIV/0!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33.3</v>
      </c>
      <c r="C74" s="69">
        <v>200</v>
      </c>
      <c r="D74" s="70"/>
      <c r="E74" s="48"/>
      <c r="F74" s="48"/>
      <c r="G74" s="48"/>
      <c r="H74" s="48">
        <f>B74-D74</f>
        <v>33.3</v>
      </c>
      <c r="I74" s="48">
        <f t="shared" si="5"/>
        <v>200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 t="e">
        <f>D76/D137*100</f>
        <v>#DIV/0!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 t="e">
        <f>D81/D137*100</f>
        <v>#DIV/0!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 t="e">
        <f>D84/D137*100</f>
        <v>#DIV/0!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v>3669</v>
      </c>
      <c r="C87" s="53">
        <v>22013.7</v>
      </c>
      <c r="D87" s="54"/>
      <c r="E87" s="3" t="e">
        <f>D87/D137*100</f>
        <v>#DIV/0!</v>
      </c>
      <c r="F87" s="3">
        <f aca="true" t="shared" si="10" ref="F87:F92">D87/B87*100</f>
        <v>0</v>
      </c>
      <c r="G87" s="3">
        <f t="shared" si="8"/>
        <v>0</v>
      </c>
      <c r="H87" s="3">
        <f aca="true" t="shared" si="11" ref="H87:H92">B87-D87</f>
        <v>3669</v>
      </c>
      <c r="I87" s="3">
        <f t="shared" si="9"/>
        <v>22013.7</v>
      </c>
    </row>
    <row r="88" spans="1:9" ht="18">
      <c r="A88" s="29" t="s">
        <v>3</v>
      </c>
      <c r="B88" s="49">
        <v>3075.3</v>
      </c>
      <c r="C88" s="50">
        <v>18547.4</v>
      </c>
      <c r="D88" s="51"/>
      <c r="E88" s="1" t="e">
        <f>D88/D87*100</f>
        <v>#DIV/0!</v>
      </c>
      <c r="F88" s="1">
        <f t="shared" si="10"/>
        <v>0</v>
      </c>
      <c r="G88" s="1">
        <f t="shared" si="8"/>
        <v>0</v>
      </c>
      <c r="H88" s="1">
        <f t="shared" si="11"/>
        <v>3075.3</v>
      </c>
      <c r="I88" s="1">
        <f t="shared" si="9"/>
        <v>18547.4</v>
      </c>
    </row>
    <row r="89" spans="1:9" ht="18">
      <c r="A89" s="29" t="s">
        <v>33</v>
      </c>
      <c r="B89" s="49">
        <v>291.6</v>
      </c>
      <c r="C89" s="50">
        <v>1179</v>
      </c>
      <c r="D89" s="51"/>
      <c r="E89" s="1" t="e">
        <f>D89/D87*100</f>
        <v>#DIV/0!</v>
      </c>
      <c r="F89" s="1">
        <f t="shared" si="10"/>
        <v>0</v>
      </c>
      <c r="G89" s="1">
        <f t="shared" si="8"/>
        <v>0</v>
      </c>
      <c r="H89" s="1">
        <f t="shared" si="11"/>
        <v>291.6</v>
      </c>
      <c r="I89" s="1">
        <f t="shared" si="9"/>
        <v>1179</v>
      </c>
    </row>
    <row r="90" spans="1:9" ht="18" hidden="1">
      <c r="A90" s="29" t="s">
        <v>15</v>
      </c>
      <c r="B90" s="49"/>
      <c r="C90" s="50"/>
      <c r="D90" s="50"/>
      <c r="E90" s="12" t="e">
        <f>D90/D87*100</f>
        <v>#DIV/0!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302.0999999999998</v>
      </c>
      <c r="C91" s="50">
        <f>C87-C88-C89-C90</f>
        <v>2287.2999999999993</v>
      </c>
      <c r="D91" s="50">
        <f>D87-D88-D89-D90</f>
        <v>0</v>
      </c>
      <c r="E91" s="1" t="e">
        <f>D91/D87*100</f>
        <v>#DIV/0!</v>
      </c>
      <c r="F91" s="1">
        <f t="shared" si="10"/>
        <v>0</v>
      </c>
      <c r="G91" s="1">
        <f>D91/C91*100</f>
        <v>0</v>
      </c>
      <c r="H91" s="1">
        <f t="shared" si="11"/>
        <v>302.0999999999998</v>
      </c>
      <c r="I91" s="1">
        <f>C91-D91</f>
        <v>2287.2999999999993</v>
      </c>
    </row>
    <row r="92" spans="1:9" ht="19.5" thickBot="1">
      <c r="A92" s="14" t="s">
        <v>12</v>
      </c>
      <c r="B92" s="61">
        <v>3557.7</v>
      </c>
      <c r="C92" s="72">
        <v>21346.2</v>
      </c>
      <c r="D92" s="54"/>
      <c r="E92" s="3" t="e">
        <f>D92/D137*100</f>
        <v>#DIV/0!</v>
      </c>
      <c r="F92" s="3">
        <f t="shared" si="10"/>
        <v>0</v>
      </c>
      <c r="G92" s="3">
        <f>D92/C92*100</f>
        <v>0</v>
      </c>
      <c r="H92" s="3">
        <f t="shared" si="11"/>
        <v>3557.7</v>
      </c>
      <c r="I92" s="3">
        <f>C92-D92</f>
        <v>21346.2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 t="e">
        <f>D94/D137*100</f>
        <v>#DIV/0!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 t="e">
        <f>D96/D137*100</f>
        <v>#DIV/0!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v>534.4</v>
      </c>
      <c r="C98" s="106">
        <v>3206.4</v>
      </c>
      <c r="D98" s="91"/>
      <c r="E98" s="25" t="e">
        <f>D98/D137*100</f>
        <v>#DIV/0!</v>
      </c>
      <c r="F98" s="25">
        <f>D98/B98*100</f>
        <v>0</v>
      </c>
      <c r="G98" s="25">
        <f aca="true" t="shared" si="12" ref="G98:G135">D98/C98*100</f>
        <v>0</v>
      </c>
      <c r="H98" s="25">
        <f aca="true" t="shared" si="13" ref="H98:H103">B98-D98</f>
        <v>534.4</v>
      </c>
      <c r="I98" s="25">
        <f aca="true" t="shared" si="14" ref="I98:I135">C98-D98</f>
        <v>3206.4</v>
      </c>
    </row>
    <row r="99" spans="1:9" ht="18">
      <c r="A99" s="92" t="s">
        <v>66</v>
      </c>
      <c r="B99" s="102">
        <v>0</v>
      </c>
      <c r="C99" s="100">
        <v>23.6</v>
      </c>
      <c r="D99" s="100"/>
      <c r="E99" s="96" t="e">
        <f>D99/D98*100</f>
        <v>#DIV/0!</v>
      </c>
      <c r="F99" s="1" t="e">
        <f>D99/B99*100</f>
        <v>#DIV/0!</v>
      </c>
      <c r="G99" s="96">
        <f>D99/C99*100</f>
        <v>0</v>
      </c>
      <c r="H99" s="96">
        <f t="shared" si="13"/>
        <v>0</v>
      </c>
      <c r="I99" s="96">
        <f t="shared" si="14"/>
        <v>23.6</v>
      </c>
    </row>
    <row r="100" spans="1:9" ht="18">
      <c r="A100" s="98" t="s">
        <v>65</v>
      </c>
      <c r="B100" s="82">
        <v>498.7</v>
      </c>
      <c r="C100" s="51">
        <v>2957.6</v>
      </c>
      <c r="D100" s="51"/>
      <c r="E100" s="1" t="e">
        <f>D100/D98*100</f>
        <v>#DIV/0!</v>
      </c>
      <c r="F100" s="1">
        <f aca="true" t="shared" si="15" ref="F100:F135">D100/B100*100</f>
        <v>0</v>
      </c>
      <c r="G100" s="1">
        <f t="shared" si="12"/>
        <v>0</v>
      </c>
      <c r="H100" s="1">
        <f t="shared" si="13"/>
        <v>498.7</v>
      </c>
      <c r="I100" s="1">
        <f t="shared" si="14"/>
        <v>2957.6</v>
      </c>
    </row>
    <row r="101" spans="1:9" ht="54.75" hidden="1" thickBot="1">
      <c r="A101" s="99" t="s">
        <v>104</v>
      </c>
      <c r="B101" s="101"/>
      <c r="C101" s="101"/>
      <c r="D101" s="101"/>
      <c r="E101" s="97" t="e">
        <f>D101/D98*100</f>
        <v>#DIV/0!</v>
      </c>
      <c r="F101" s="97" t="e">
        <f>D101/B101*100</f>
        <v>#DIV/0!</v>
      </c>
      <c r="G101" s="97" t="e">
        <f>D101/C101*100</f>
        <v>#DIV/0!</v>
      </c>
      <c r="H101" s="97">
        <f t="shared" si="13"/>
        <v>0</v>
      </c>
      <c r="I101" s="97">
        <f>C101-D101</f>
        <v>0</v>
      </c>
    </row>
    <row r="102" spans="1:9" ht="18.75" thickBot="1">
      <c r="A102" s="99" t="s">
        <v>35</v>
      </c>
      <c r="B102" s="101">
        <f>B98-B99-B100</f>
        <v>35.69999999999999</v>
      </c>
      <c r="C102" s="101">
        <f>C98-C99-C100</f>
        <v>225.20000000000027</v>
      </c>
      <c r="D102" s="101">
        <f>D98-D99-D100</f>
        <v>0</v>
      </c>
      <c r="E102" s="97" t="e">
        <f>D102/D98*100</f>
        <v>#DIV/0!</v>
      </c>
      <c r="F102" s="97">
        <f t="shared" si="15"/>
        <v>0</v>
      </c>
      <c r="G102" s="97">
        <f t="shared" si="12"/>
        <v>0</v>
      </c>
      <c r="H102" s="97">
        <f>B102-D102</f>
        <v>35.69999999999999</v>
      </c>
      <c r="I102" s="97">
        <f t="shared" si="14"/>
        <v>225.20000000000027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687.8</v>
      </c>
      <c r="C103" s="94">
        <f>SUM(C104:C134)-C111-C115+C135-C130-C131-C105-C108-C118-C119</f>
        <v>8314.7</v>
      </c>
      <c r="D103" s="94">
        <f>SUM(D104:D134)-D111-D115+D135-D130-D131-D105-D108-D118-D119</f>
        <v>0</v>
      </c>
      <c r="E103" s="95" t="e">
        <f>D103/D137*100</f>
        <v>#DIV/0!</v>
      </c>
      <c r="F103" s="95">
        <f>D103/B103*100</f>
        <v>0</v>
      </c>
      <c r="G103" s="95">
        <f t="shared" si="12"/>
        <v>0</v>
      </c>
      <c r="H103" s="95">
        <f t="shared" si="13"/>
        <v>687.8</v>
      </c>
      <c r="I103" s="95">
        <f t="shared" si="14"/>
        <v>8314.7</v>
      </c>
    </row>
    <row r="104" spans="1:9" ht="37.5">
      <c r="A104" s="34" t="s">
        <v>69</v>
      </c>
      <c r="B104" s="79">
        <v>154.2</v>
      </c>
      <c r="C104" s="75">
        <v>834.9</v>
      </c>
      <c r="D104" s="80"/>
      <c r="E104" s="6" t="e">
        <f>D104/D103*100</f>
        <v>#DIV/0!</v>
      </c>
      <c r="F104" s="6">
        <f t="shared" si="15"/>
        <v>0</v>
      </c>
      <c r="G104" s="6">
        <f t="shared" si="12"/>
        <v>0</v>
      </c>
      <c r="H104" s="6">
        <f aca="true" t="shared" si="16" ref="H104:H135">B104-D104</f>
        <v>154.2</v>
      </c>
      <c r="I104" s="6">
        <f t="shared" si="14"/>
        <v>834.9</v>
      </c>
    </row>
    <row r="105" spans="1:9" ht="18">
      <c r="A105" s="29" t="s">
        <v>33</v>
      </c>
      <c r="B105" s="82">
        <v>112.6</v>
      </c>
      <c r="C105" s="51">
        <v>466</v>
      </c>
      <c r="D105" s="83"/>
      <c r="E105" s="1"/>
      <c r="F105" s="1">
        <f t="shared" si="15"/>
        <v>0</v>
      </c>
      <c r="G105" s="1">
        <f t="shared" si="12"/>
        <v>0</v>
      </c>
      <c r="H105" s="1">
        <f t="shared" si="16"/>
        <v>112.6</v>
      </c>
      <c r="I105" s="1">
        <f t="shared" si="14"/>
        <v>466</v>
      </c>
    </row>
    <row r="106" spans="1:9" ht="34.5" customHeight="1">
      <c r="A106" s="17" t="s">
        <v>103</v>
      </c>
      <c r="B106" s="81">
        <v>71.5</v>
      </c>
      <c r="C106" s="68">
        <v>428.7</v>
      </c>
      <c r="D106" s="80"/>
      <c r="E106" s="6" t="e">
        <f>D106/D103*100</f>
        <v>#DIV/0!</v>
      </c>
      <c r="F106" s="6">
        <f>D106/B106*100</f>
        <v>0</v>
      </c>
      <c r="G106" s="6">
        <f t="shared" si="12"/>
        <v>0</v>
      </c>
      <c r="H106" s="6">
        <f t="shared" si="16"/>
        <v>71.5</v>
      </c>
      <c r="I106" s="6">
        <f t="shared" si="14"/>
        <v>428.7</v>
      </c>
    </row>
    <row r="107" spans="1:9" ht="34.5" customHeight="1">
      <c r="A107" s="17" t="s">
        <v>78</v>
      </c>
      <c r="B107" s="81">
        <v>5.3</v>
      </c>
      <c r="C107" s="68">
        <v>31.8</v>
      </c>
      <c r="D107" s="80"/>
      <c r="E107" s="6" t="e">
        <f>D107/D103*100</f>
        <v>#DIV/0!</v>
      </c>
      <c r="F107" s="6">
        <f t="shared" si="15"/>
        <v>0</v>
      </c>
      <c r="G107" s="6">
        <f t="shared" si="12"/>
        <v>0</v>
      </c>
      <c r="H107" s="6">
        <f t="shared" si="16"/>
        <v>5.3</v>
      </c>
      <c r="I107" s="6">
        <f t="shared" si="14"/>
        <v>31.8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>
        <v>5.5</v>
      </c>
      <c r="C109" s="68">
        <v>33</v>
      </c>
      <c r="D109" s="80"/>
      <c r="E109" s="6" t="e">
        <f>D109/D103*100</f>
        <v>#DIV/0!</v>
      </c>
      <c r="F109" s="6">
        <f t="shared" si="15"/>
        <v>0</v>
      </c>
      <c r="G109" s="6">
        <f t="shared" si="12"/>
        <v>0</v>
      </c>
      <c r="H109" s="6">
        <f t="shared" si="16"/>
        <v>5.5</v>
      </c>
      <c r="I109" s="6">
        <f t="shared" si="14"/>
        <v>33</v>
      </c>
    </row>
    <row r="110" spans="1:9" ht="37.5">
      <c r="A110" s="17" t="s">
        <v>47</v>
      </c>
      <c r="B110" s="81">
        <v>87.5</v>
      </c>
      <c r="C110" s="68">
        <v>525</v>
      </c>
      <c r="D110" s="80"/>
      <c r="E110" s="6" t="e">
        <f>D110/D103*100</f>
        <v>#DIV/0!</v>
      </c>
      <c r="F110" s="6">
        <f t="shared" si="15"/>
        <v>0</v>
      </c>
      <c r="G110" s="6">
        <f t="shared" si="12"/>
        <v>0</v>
      </c>
      <c r="H110" s="6">
        <f t="shared" si="16"/>
        <v>87.5</v>
      </c>
      <c r="I110" s="6">
        <f t="shared" si="14"/>
        <v>525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 hidden="1">
      <c r="A112" s="17" t="s">
        <v>61</v>
      </c>
      <c r="B112" s="81"/>
      <c r="C112" s="60"/>
      <c r="D112" s="84"/>
      <c r="E112" s="19" t="e">
        <f>D112/D103*100</f>
        <v>#DIV/0!</v>
      </c>
      <c r="F112" s="6" t="e">
        <f t="shared" si="15"/>
        <v>#DIV/0!</v>
      </c>
      <c r="G112" s="19" t="e">
        <f t="shared" si="12"/>
        <v>#DIV/0!</v>
      </c>
      <c r="H112" s="19">
        <f t="shared" si="16"/>
        <v>0</v>
      </c>
      <c r="I112" s="19">
        <f t="shared" si="14"/>
        <v>0</v>
      </c>
    </row>
    <row r="113" spans="1:9" ht="37.5">
      <c r="A113" s="17" t="s">
        <v>60</v>
      </c>
      <c r="B113" s="81">
        <v>20</v>
      </c>
      <c r="C113" s="68">
        <v>120</v>
      </c>
      <c r="D113" s="80"/>
      <c r="E113" s="6" t="e">
        <f>D113/D103*100</f>
        <v>#DIV/0!</v>
      </c>
      <c r="F113" s="6">
        <f>D113/B113*100</f>
        <v>0</v>
      </c>
      <c r="G113" s="6">
        <f t="shared" si="12"/>
        <v>0</v>
      </c>
      <c r="H113" s="6">
        <f t="shared" si="16"/>
        <v>20</v>
      </c>
      <c r="I113" s="6">
        <f t="shared" si="14"/>
        <v>120</v>
      </c>
    </row>
    <row r="114" spans="1:9" s="2" customFormat="1" ht="18.75">
      <c r="A114" s="17" t="s">
        <v>16</v>
      </c>
      <c r="B114" s="81">
        <v>15</v>
      </c>
      <c r="C114" s="60">
        <v>90.2</v>
      </c>
      <c r="D114" s="80"/>
      <c r="E114" s="6" t="e">
        <f>D114/D103*100</f>
        <v>#DIV/0!</v>
      </c>
      <c r="F114" s="6">
        <f t="shared" si="15"/>
        <v>0</v>
      </c>
      <c r="G114" s="6">
        <f t="shared" si="12"/>
        <v>0</v>
      </c>
      <c r="H114" s="6">
        <f t="shared" si="16"/>
        <v>15</v>
      </c>
      <c r="I114" s="6">
        <f t="shared" si="14"/>
        <v>90.2</v>
      </c>
    </row>
    <row r="115" spans="1:9" s="39" customFormat="1" ht="18">
      <c r="A115" s="40" t="s">
        <v>54</v>
      </c>
      <c r="B115" s="82">
        <v>13.5</v>
      </c>
      <c r="C115" s="51">
        <v>80.8</v>
      </c>
      <c r="D115" s="83"/>
      <c r="E115" s="1"/>
      <c r="F115" s="1">
        <f t="shared" si="15"/>
        <v>0</v>
      </c>
      <c r="G115" s="1">
        <f t="shared" si="12"/>
        <v>0</v>
      </c>
      <c r="H115" s="1">
        <f t="shared" si="16"/>
        <v>13.5</v>
      </c>
      <c r="I115" s="1">
        <f t="shared" si="14"/>
        <v>80.8</v>
      </c>
    </row>
    <row r="116" spans="1:9" s="2" customFormat="1" ht="18.75">
      <c r="A116" s="17" t="s">
        <v>25</v>
      </c>
      <c r="B116" s="81">
        <v>27.9</v>
      </c>
      <c r="C116" s="60">
        <v>167.6</v>
      </c>
      <c r="D116" s="80"/>
      <c r="E116" s="6" t="e">
        <f>D116/D103*100</f>
        <v>#DIV/0!</v>
      </c>
      <c r="F116" s="6">
        <f t="shared" si="15"/>
        <v>0</v>
      </c>
      <c r="G116" s="6">
        <f t="shared" si="12"/>
        <v>0</v>
      </c>
      <c r="H116" s="6">
        <f t="shared" si="16"/>
        <v>27.9</v>
      </c>
      <c r="I116" s="6">
        <f t="shared" si="14"/>
        <v>167.6</v>
      </c>
    </row>
    <row r="117" spans="1:9" s="2" customFormat="1" ht="21.75" customHeight="1">
      <c r="A117" s="17" t="s">
        <v>45</v>
      </c>
      <c r="B117" s="81">
        <v>65.9</v>
      </c>
      <c r="C117" s="60">
        <v>395.6</v>
      </c>
      <c r="D117" s="84"/>
      <c r="E117" s="19" t="e">
        <f>D117/D103*100</f>
        <v>#DIV/0!</v>
      </c>
      <c r="F117" s="6">
        <f t="shared" si="15"/>
        <v>0</v>
      </c>
      <c r="G117" s="6">
        <f t="shared" si="12"/>
        <v>0</v>
      </c>
      <c r="H117" s="6">
        <f t="shared" si="16"/>
        <v>65.9</v>
      </c>
      <c r="I117" s="6">
        <f t="shared" si="14"/>
        <v>395.6</v>
      </c>
    </row>
    <row r="118" spans="1:9" s="117" customFormat="1" ht="18">
      <c r="A118" s="29" t="s">
        <v>105</v>
      </c>
      <c r="B118" s="82">
        <v>5.8</v>
      </c>
      <c r="C118" s="51">
        <v>35</v>
      </c>
      <c r="D118" s="83"/>
      <c r="E118" s="6"/>
      <c r="F118" s="1">
        <f>D118/B118*100</f>
        <v>0</v>
      </c>
      <c r="G118" s="1">
        <f t="shared" si="12"/>
        <v>0</v>
      </c>
      <c r="H118" s="1">
        <f t="shared" si="16"/>
        <v>5.8</v>
      </c>
      <c r="I118" s="1">
        <f t="shared" si="14"/>
        <v>35</v>
      </c>
    </row>
    <row r="119" spans="1:9" s="117" customFormat="1" ht="18" hidden="1">
      <c r="A119" s="29" t="s">
        <v>66</v>
      </c>
      <c r="B119" s="82"/>
      <c r="C119" s="51"/>
      <c r="D119" s="83"/>
      <c r="E119" s="6"/>
      <c r="F119" s="1" t="e">
        <f>D119/B119*100</f>
        <v>#DIV/0!</v>
      </c>
      <c r="G119" s="1" t="e">
        <f t="shared" si="12"/>
        <v>#DIV/0!</v>
      </c>
      <c r="H119" s="1">
        <f t="shared" si="16"/>
        <v>0</v>
      </c>
      <c r="I119" s="1">
        <f t="shared" si="14"/>
        <v>0</v>
      </c>
    </row>
    <row r="120" spans="1:9" s="2" customFormat="1" ht="37.5">
      <c r="A120" s="17" t="s">
        <v>49</v>
      </c>
      <c r="B120" s="81">
        <v>141.7</v>
      </c>
      <c r="C120" s="60">
        <v>850</v>
      </c>
      <c r="D120" s="84"/>
      <c r="E120" s="19" t="e">
        <f>D120/D103*100</f>
        <v>#DIV/0!</v>
      </c>
      <c r="F120" s="6">
        <f t="shared" si="15"/>
        <v>0</v>
      </c>
      <c r="G120" s="6">
        <f t="shared" si="12"/>
        <v>0</v>
      </c>
      <c r="H120" s="6">
        <f t="shared" si="16"/>
        <v>141.7</v>
      </c>
      <c r="I120" s="6">
        <f t="shared" si="14"/>
        <v>850</v>
      </c>
    </row>
    <row r="121" spans="1:9" s="2" customFormat="1" ht="56.25" hidden="1">
      <c r="A121" s="17" t="s">
        <v>56</v>
      </c>
      <c r="B121" s="81"/>
      <c r="C121" s="60"/>
      <c r="D121" s="84"/>
      <c r="E121" s="19" t="e">
        <f>D121/D103*100</f>
        <v>#DIV/0!</v>
      </c>
      <c r="F121" s="6" t="e">
        <f t="shared" si="15"/>
        <v>#DIV/0!</v>
      </c>
      <c r="G121" s="6" t="e">
        <f t="shared" si="12"/>
        <v>#DIV/0!</v>
      </c>
      <c r="H121" s="6">
        <f t="shared" si="16"/>
        <v>0</v>
      </c>
      <c r="I121" s="6">
        <f t="shared" si="14"/>
        <v>0</v>
      </c>
    </row>
    <row r="122" spans="1:9" s="2" customFormat="1" ht="57" customHeight="1" hidden="1">
      <c r="A122" s="17" t="s">
        <v>73</v>
      </c>
      <c r="B122" s="81"/>
      <c r="C122" s="60"/>
      <c r="D122" s="84"/>
      <c r="E122" s="19" t="e">
        <f>D122/D103*100</f>
        <v>#DIV/0!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>
        <v>4</v>
      </c>
      <c r="C123" s="60">
        <v>25</v>
      </c>
      <c r="D123" s="84"/>
      <c r="E123" s="19" t="e">
        <f>D123/D103*100</f>
        <v>#DIV/0!</v>
      </c>
      <c r="F123" s="6">
        <f t="shared" si="15"/>
        <v>0</v>
      </c>
      <c r="G123" s="6">
        <f t="shared" si="12"/>
        <v>0</v>
      </c>
      <c r="H123" s="6">
        <f t="shared" si="16"/>
        <v>4</v>
      </c>
      <c r="I123" s="6">
        <f t="shared" si="14"/>
        <v>25</v>
      </c>
    </row>
    <row r="124" spans="1:9" s="2" customFormat="1" ht="37.5">
      <c r="A124" s="17" t="s">
        <v>81</v>
      </c>
      <c r="B124" s="81">
        <v>7.1</v>
      </c>
      <c r="C124" s="60">
        <v>42.4</v>
      </c>
      <c r="D124" s="84"/>
      <c r="E124" s="19" t="e">
        <f>D124/D103*100</f>
        <v>#DIV/0!</v>
      </c>
      <c r="F124" s="6">
        <f t="shared" si="15"/>
        <v>0</v>
      </c>
      <c r="G124" s="6">
        <f t="shared" si="12"/>
        <v>0</v>
      </c>
      <c r="H124" s="6">
        <f t="shared" si="16"/>
        <v>7.1</v>
      </c>
      <c r="I124" s="6">
        <f t="shared" si="14"/>
        <v>42.4</v>
      </c>
    </row>
    <row r="125" spans="1:9" s="2" customFormat="1" ht="18.75">
      <c r="A125" s="17" t="s">
        <v>75</v>
      </c>
      <c r="B125" s="81">
        <v>0</v>
      </c>
      <c r="C125" s="60">
        <v>89.4</v>
      </c>
      <c r="D125" s="84"/>
      <c r="E125" s="19" t="e">
        <f>D125/D103*100</f>
        <v>#DIV/0!</v>
      </c>
      <c r="F125" s="6" t="e">
        <f t="shared" si="15"/>
        <v>#DIV/0!</v>
      </c>
      <c r="G125" s="6">
        <f t="shared" si="12"/>
        <v>0</v>
      </c>
      <c r="H125" s="6">
        <f t="shared" si="16"/>
        <v>0</v>
      </c>
      <c r="I125" s="6">
        <f t="shared" si="14"/>
        <v>89.4</v>
      </c>
    </row>
    <row r="126" spans="1:9" s="2" customFormat="1" ht="35.25" customHeight="1">
      <c r="A126" s="17" t="s">
        <v>74</v>
      </c>
      <c r="B126" s="81">
        <v>5.6</v>
      </c>
      <c r="C126" s="60">
        <v>33.8</v>
      </c>
      <c r="D126" s="84"/>
      <c r="E126" s="19" t="e">
        <f>D126/D103*100</f>
        <v>#DIV/0!</v>
      </c>
      <c r="F126" s="6">
        <f t="shared" si="15"/>
        <v>0</v>
      </c>
      <c r="G126" s="6">
        <f t="shared" si="12"/>
        <v>0</v>
      </c>
      <c r="H126" s="6">
        <f t="shared" si="16"/>
        <v>5.6</v>
      </c>
      <c r="I126" s="6">
        <f t="shared" si="14"/>
        <v>33.8</v>
      </c>
    </row>
    <row r="127" spans="1:9" s="2" customFormat="1" ht="35.25" customHeight="1" hidden="1">
      <c r="A127" s="17" t="s">
        <v>76</v>
      </c>
      <c r="B127" s="81"/>
      <c r="C127" s="60"/>
      <c r="D127" s="84"/>
      <c r="E127" s="19" t="e">
        <f>D127/D103*100</f>
        <v>#DIV/0!</v>
      </c>
      <c r="F127" s="6" t="e">
        <f t="shared" si="15"/>
        <v>#DIV/0!</v>
      </c>
      <c r="G127" s="6" t="e">
        <f t="shared" si="12"/>
        <v>#DIV/0!</v>
      </c>
      <c r="H127" s="6">
        <f t="shared" si="16"/>
        <v>0</v>
      </c>
      <c r="I127" s="6">
        <f t="shared" si="14"/>
        <v>0</v>
      </c>
    </row>
    <row r="128" spans="1:9" s="2" customFormat="1" ht="18.75">
      <c r="A128" s="17" t="s">
        <v>101</v>
      </c>
      <c r="B128" s="81">
        <v>4.2</v>
      </c>
      <c r="C128" s="60">
        <v>25.2</v>
      </c>
      <c r="D128" s="84"/>
      <c r="E128" s="19" t="e">
        <f>D128/D103*100</f>
        <v>#DIV/0!</v>
      </c>
      <c r="F128" s="6">
        <f t="shared" si="15"/>
        <v>0</v>
      </c>
      <c r="G128" s="6">
        <f>D128/C128*100</f>
        <v>0</v>
      </c>
      <c r="H128" s="6">
        <f t="shared" si="16"/>
        <v>4.2</v>
      </c>
      <c r="I128" s="6">
        <f t="shared" si="14"/>
        <v>25.2</v>
      </c>
    </row>
    <row r="129" spans="1:9" s="2" customFormat="1" ht="18.75">
      <c r="A129" s="17" t="s">
        <v>32</v>
      </c>
      <c r="B129" s="81">
        <v>72.4</v>
      </c>
      <c r="C129" s="60">
        <v>434.1</v>
      </c>
      <c r="D129" s="84"/>
      <c r="E129" s="19" t="e">
        <f>D129/D103*100</f>
        <v>#DIV/0!</v>
      </c>
      <c r="F129" s="6">
        <f t="shared" si="15"/>
        <v>0</v>
      </c>
      <c r="G129" s="6">
        <f t="shared" si="12"/>
        <v>0</v>
      </c>
      <c r="H129" s="6">
        <f t="shared" si="16"/>
        <v>72.4</v>
      </c>
      <c r="I129" s="6">
        <f t="shared" si="14"/>
        <v>434.1</v>
      </c>
    </row>
    <row r="130" spans="1:9" s="39" customFormat="1" ht="18">
      <c r="A130" s="40" t="s">
        <v>54</v>
      </c>
      <c r="B130" s="82">
        <v>62.3</v>
      </c>
      <c r="C130" s="51">
        <v>373.7</v>
      </c>
      <c r="D130" s="83"/>
      <c r="E130" s="1" t="e">
        <f>D130/D129*100</f>
        <v>#DIV/0!</v>
      </c>
      <c r="F130" s="1">
        <f>D130/B130*100</f>
        <v>0</v>
      </c>
      <c r="G130" s="1">
        <f t="shared" si="12"/>
        <v>0</v>
      </c>
      <c r="H130" s="1">
        <f t="shared" si="16"/>
        <v>62.3</v>
      </c>
      <c r="I130" s="1">
        <f t="shared" si="14"/>
        <v>373.7</v>
      </c>
    </row>
    <row r="131" spans="1:9" s="39" customFormat="1" ht="18">
      <c r="A131" s="29" t="s">
        <v>33</v>
      </c>
      <c r="B131" s="82">
        <v>7</v>
      </c>
      <c r="C131" s="51">
        <v>21.5</v>
      </c>
      <c r="D131" s="83"/>
      <c r="E131" s="1" t="e">
        <f>D131/D129*100</f>
        <v>#DIV/0!</v>
      </c>
      <c r="F131" s="1">
        <f>D131/B131*100</f>
        <v>0</v>
      </c>
      <c r="G131" s="1">
        <f>D131/C131*100</f>
        <v>0</v>
      </c>
      <c r="H131" s="1">
        <f t="shared" si="16"/>
        <v>7</v>
      </c>
      <c r="I131" s="1">
        <f t="shared" si="14"/>
        <v>21.5</v>
      </c>
    </row>
    <row r="132" spans="1:9" s="2" customFormat="1" ht="18.75">
      <c r="A132" s="17" t="s">
        <v>27</v>
      </c>
      <c r="B132" s="81">
        <v>0</v>
      </c>
      <c r="C132" s="60">
        <v>4188</v>
      </c>
      <c r="D132" s="84"/>
      <c r="E132" s="19" t="e">
        <f>D132/D103*100</f>
        <v>#DIV/0!</v>
      </c>
      <c r="F132" s="6" t="e">
        <f t="shared" si="15"/>
        <v>#DIV/0!</v>
      </c>
      <c r="G132" s="6">
        <f t="shared" si="12"/>
        <v>0</v>
      </c>
      <c r="H132" s="6">
        <f t="shared" si="16"/>
        <v>0</v>
      </c>
      <c r="I132" s="6">
        <f t="shared" si="14"/>
        <v>4188</v>
      </c>
    </row>
    <row r="133" spans="1:12" s="2" customFormat="1" ht="18.75" customHeight="1" hidden="1">
      <c r="A133" s="17" t="s">
        <v>102</v>
      </c>
      <c r="B133" s="81"/>
      <c r="C133" s="60"/>
      <c r="D133" s="84"/>
      <c r="E133" s="19" t="e">
        <f>D133/D103*100</f>
        <v>#DIV/0!</v>
      </c>
      <c r="F133" s="114" t="e">
        <f>D133/B133*100</f>
        <v>#DIV/0!</v>
      </c>
      <c r="G133" s="6" t="e">
        <f t="shared" si="12"/>
        <v>#DIV/0!</v>
      </c>
      <c r="H133" s="6">
        <f t="shared" si="16"/>
        <v>0</v>
      </c>
      <c r="I133" s="6">
        <f t="shared" si="14"/>
        <v>0</v>
      </c>
      <c r="K133" s="45"/>
      <c r="L133" s="45"/>
    </row>
    <row r="134" spans="1:12" s="2" customFormat="1" ht="19.5" customHeight="1" hidden="1">
      <c r="A134" s="17" t="s">
        <v>67</v>
      </c>
      <c r="B134" s="81"/>
      <c r="C134" s="60"/>
      <c r="D134" s="84"/>
      <c r="E134" s="19" t="e">
        <f>D134/D103*100</f>
        <v>#DIV/0!</v>
      </c>
      <c r="F134" s="6"/>
      <c r="G134" s="6" t="e">
        <f t="shared" si="12"/>
        <v>#DIV/0!</v>
      </c>
      <c r="H134" s="6">
        <f t="shared" si="16"/>
        <v>0</v>
      </c>
      <c r="I134" s="6">
        <f t="shared" si="14"/>
        <v>0</v>
      </c>
      <c r="K134" s="104"/>
      <c r="L134" s="45"/>
    </row>
    <row r="135" spans="1:12" s="2" customFormat="1" ht="18.75" hidden="1">
      <c r="A135" s="17" t="s">
        <v>62</v>
      </c>
      <c r="B135" s="81"/>
      <c r="C135" s="60"/>
      <c r="D135" s="84"/>
      <c r="E135" s="19" t="e">
        <f>D135/D103*100</f>
        <v>#DIV/0!</v>
      </c>
      <c r="F135" s="6" t="e">
        <f t="shared" si="15"/>
        <v>#DIV/0!</v>
      </c>
      <c r="G135" s="6" t="e">
        <f t="shared" si="12"/>
        <v>#DIV/0!</v>
      </c>
      <c r="H135" s="6">
        <f t="shared" si="16"/>
        <v>0</v>
      </c>
      <c r="I135" s="6">
        <f t="shared" si="14"/>
        <v>0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1341.3</v>
      </c>
      <c r="C136" s="85">
        <f>C41+C66+C69+C74+C76+C84+C98+C103+C96+C81+C94</f>
        <v>12235.900000000001</v>
      </c>
      <c r="D136" s="60">
        <f>D41+D66+D69+D74+D76+D84+D98+D103+D96+D81+D94</f>
        <v>0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54567.600000000006</v>
      </c>
      <c r="C137" s="54">
        <f>C6+C17+C31+C41+C49+C56+C66+C69+C74+C76+C84+C87+C92+C98+C103+C96+C81+C94+C43</f>
        <v>331593.1</v>
      </c>
      <c r="D137" s="54">
        <f>D6+D17+D31+D41+D49+D56+D66+D69+D74+D76+D84+D87+D92+D98+D103+D96+D81+D94+D43</f>
        <v>0</v>
      </c>
      <c r="E137" s="38">
        <v>100</v>
      </c>
      <c r="F137" s="3">
        <f>D137/B137*100</f>
        <v>0</v>
      </c>
      <c r="G137" s="3">
        <f aca="true" t="shared" si="17" ref="G137:G143">D137/C137*100</f>
        <v>0</v>
      </c>
      <c r="H137" s="3">
        <f aca="true" t="shared" si="18" ref="H137:H143">B137-D137</f>
        <v>54567.600000000006</v>
      </c>
      <c r="I137" s="3">
        <f aca="true" t="shared" si="19" ref="I137:I143">C137-D137</f>
        <v>331593.1</v>
      </c>
      <c r="K137" s="46"/>
      <c r="L137" s="47"/>
    </row>
    <row r="138" spans="1:12" ht="18.75">
      <c r="A138" s="23" t="s">
        <v>5</v>
      </c>
      <c r="B138" s="67">
        <f>B7+B18+B32+B50+B57+B88+B111+B115+B44+B130</f>
        <v>40325.4</v>
      </c>
      <c r="C138" s="67">
        <f>C7+C18+C32+C50+C57+C88+C111+C115+C44+C130</f>
        <v>242889.7</v>
      </c>
      <c r="D138" s="67">
        <f>D7+D18+D32+D50+D57+D88+D111+D115+D44+D130</f>
        <v>0</v>
      </c>
      <c r="E138" s="6" t="e">
        <f>D138/D137*100</f>
        <v>#DIV/0!</v>
      </c>
      <c r="F138" s="6">
        <f aca="true" t="shared" si="20" ref="F138:F149">D138/B138*100</f>
        <v>0</v>
      </c>
      <c r="G138" s="6">
        <f t="shared" si="17"/>
        <v>0</v>
      </c>
      <c r="H138" s="6">
        <f t="shared" si="18"/>
        <v>40325.4</v>
      </c>
      <c r="I138" s="18">
        <f t="shared" si="19"/>
        <v>242889.7</v>
      </c>
      <c r="K138" s="46"/>
      <c r="L138" s="47"/>
    </row>
    <row r="139" spans="1:12" ht="18.75">
      <c r="A139" s="23" t="s">
        <v>0</v>
      </c>
      <c r="B139" s="68">
        <f>B10+B21+B34+B53+B59+B89+B47+B131+B105+B108</f>
        <v>4971.700000000001</v>
      </c>
      <c r="C139" s="68">
        <f>C10+C21+C34+C53+C59+C89+C47+C131+C105+C108</f>
        <v>27337.3</v>
      </c>
      <c r="D139" s="68">
        <f>D10+D21+D34+D53+D59+D89+D47+D131+D105+D108</f>
        <v>0</v>
      </c>
      <c r="E139" s="6" t="e">
        <f>D139/D137*100</f>
        <v>#DIV/0!</v>
      </c>
      <c r="F139" s="6">
        <f t="shared" si="20"/>
        <v>0</v>
      </c>
      <c r="G139" s="6">
        <f t="shared" si="17"/>
        <v>0</v>
      </c>
      <c r="H139" s="6">
        <f t="shared" si="18"/>
        <v>4971.700000000001</v>
      </c>
      <c r="I139" s="18">
        <f t="shared" si="19"/>
        <v>27337.3</v>
      </c>
      <c r="K139" s="46"/>
      <c r="L139" s="103"/>
    </row>
    <row r="140" spans="1:12" ht="18.75">
      <c r="A140" s="23" t="s">
        <v>1</v>
      </c>
      <c r="B140" s="67">
        <f>B20+B9+B52+B46+B58+B33+B99+B119</f>
        <v>1744.5</v>
      </c>
      <c r="C140" s="67">
        <f>C20+C9+C52+C46+C58+C33+C99+C119</f>
        <v>11964.400000000001</v>
      </c>
      <c r="D140" s="67">
        <f>D20+D9+D52+D46+D58+D33+D99+D119</f>
        <v>0</v>
      </c>
      <c r="E140" s="6" t="e">
        <f>D140/D137*100</f>
        <v>#DIV/0!</v>
      </c>
      <c r="F140" s="6">
        <f t="shared" si="20"/>
        <v>0</v>
      </c>
      <c r="G140" s="6">
        <f t="shared" si="17"/>
        <v>0</v>
      </c>
      <c r="H140" s="6">
        <f t="shared" si="18"/>
        <v>1744.5</v>
      </c>
      <c r="I140" s="18">
        <f t="shared" si="19"/>
        <v>11964.400000000001</v>
      </c>
      <c r="K140" s="46"/>
      <c r="L140" s="47"/>
    </row>
    <row r="141" spans="1:12" ht="21" customHeight="1">
      <c r="A141" s="23" t="s">
        <v>15</v>
      </c>
      <c r="B141" s="67">
        <f>B11+B22+B100+B60+B36+B90</f>
        <v>680.9</v>
      </c>
      <c r="C141" s="67">
        <f>C11+C22+C100+C60+C36+C90</f>
        <v>4193.1</v>
      </c>
      <c r="D141" s="67">
        <f>D11+D22+D100+D60+D36+D90</f>
        <v>0</v>
      </c>
      <c r="E141" s="6" t="e">
        <f>D141/D137*100</f>
        <v>#DIV/0!</v>
      </c>
      <c r="F141" s="6">
        <f t="shared" si="20"/>
        <v>0</v>
      </c>
      <c r="G141" s="6">
        <f t="shared" si="17"/>
        <v>0</v>
      </c>
      <c r="H141" s="6">
        <f t="shared" si="18"/>
        <v>680.9</v>
      </c>
      <c r="I141" s="18">
        <f t="shared" si="19"/>
        <v>4193.1</v>
      </c>
      <c r="K141" s="46"/>
      <c r="L141" s="103"/>
    </row>
    <row r="142" spans="1:12" ht="18.75">
      <c r="A142" s="23" t="s">
        <v>2</v>
      </c>
      <c r="B142" s="67">
        <f>B8+B19+B45+B51+B118</f>
        <v>455.8</v>
      </c>
      <c r="C142" s="67">
        <f>C8+C19+C45+C51+C118</f>
        <v>2643.3999999999996</v>
      </c>
      <c r="D142" s="67">
        <f>D8+D19+D45+D51+D118</f>
        <v>0</v>
      </c>
      <c r="E142" s="6" t="e">
        <f>D142/D137*100</f>
        <v>#DIV/0!</v>
      </c>
      <c r="F142" s="6">
        <f t="shared" si="20"/>
        <v>0</v>
      </c>
      <c r="G142" s="6">
        <f t="shared" si="17"/>
        <v>0</v>
      </c>
      <c r="H142" s="6">
        <f t="shared" si="18"/>
        <v>455.8</v>
      </c>
      <c r="I142" s="18">
        <f t="shared" si="19"/>
        <v>2643.3999999999996</v>
      </c>
      <c r="K142" s="46"/>
      <c r="L142" s="47"/>
    </row>
    <row r="143" spans="1:12" ht="19.5" thickBot="1">
      <c r="A143" s="23" t="s">
        <v>35</v>
      </c>
      <c r="B143" s="67">
        <f>B137-B138-B139-B140-B141-B142</f>
        <v>6389.300000000004</v>
      </c>
      <c r="C143" s="67">
        <f>C137-C138-C139-C140-C141-C142</f>
        <v>42565.19999999996</v>
      </c>
      <c r="D143" s="67">
        <f>D137-D138-D139-D140-D141-D142</f>
        <v>0</v>
      </c>
      <c r="E143" s="6" t="e">
        <f>D143/D137*100</f>
        <v>#DIV/0!</v>
      </c>
      <c r="F143" s="6">
        <f t="shared" si="20"/>
        <v>0</v>
      </c>
      <c r="G143" s="43">
        <f t="shared" si="17"/>
        <v>0</v>
      </c>
      <c r="H143" s="6">
        <f t="shared" si="18"/>
        <v>6389.300000000004</v>
      </c>
      <c r="I143" s="6">
        <f t="shared" si="19"/>
        <v>42565.19999999996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 hidden="1">
      <c r="A145" s="32" t="s">
        <v>21</v>
      </c>
      <c r="B145" s="88"/>
      <c r="C145" s="74"/>
      <c r="D145" s="74"/>
      <c r="E145" s="15"/>
      <c r="F145" s="6" t="e">
        <f t="shared" si="20"/>
        <v>#DIV/0!</v>
      </c>
      <c r="G145" s="6" t="e">
        <f aca="true" t="shared" si="21" ref="G145:G154">D145/C145*100</f>
        <v>#DIV/0!</v>
      </c>
      <c r="H145" s="6">
        <f>B145-D145</f>
        <v>0</v>
      </c>
      <c r="I145" s="6">
        <f aca="true" t="shared" si="22" ref="I145:I154">C145-D145</f>
        <v>0</v>
      </c>
      <c r="J145" s="105"/>
      <c r="K145" s="46"/>
      <c r="L145" s="46"/>
    </row>
    <row r="146" spans="1:12" ht="18.75" hidden="1">
      <c r="A146" s="23" t="s">
        <v>22</v>
      </c>
      <c r="B146" s="89"/>
      <c r="C146" s="67"/>
      <c r="D146" s="67"/>
      <c r="E146" s="6"/>
      <c r="F146" s="6" t="e">
        <f t="shared" si="20"/>
        <v>#DIV/0!</v>
      </c>
      <c r="G146" s="6" t="e">
        <f t="shared" si="21"/>
        <v>#DIV/0!</v>
      </c>
      <c r="H146" s="6">
        <f aca="true" t="shared" si="23" ref="H146:H153">B146-D146</f>
        <v>0</v>
      </c>
      <c r="I146" s="6">
        <f t="shared" si="22"/>
        <v>0</v>
      </c>
      <c r="K146" s="46"/>
      <c r="L146" s="46"/>
    </row>
    <row r="147" spans="1:12" ht="18.75" hidden="1">
      <c r="A147" s="23" t="s">
        <v>63</v>
      </c>
      <c r="B147" s="89"/>
      <c r="C147" s="67"/>
      <c r="D147" s="67"/>
      <c r="E147" s="6"/>
      <c r="F147" s="6" t="e">
        <f t="shared" si="20"/>
        <v>#DIV/0!</v>
      </c>
      <c r="G147" s="6" t="e">
        <f t="shared" si="21"/>
        <v>#DIV/0!</v>
      </c>
      <c r="H147" s="6">
        <f t="shared" si="23"/>
        <v>0</v>
      </c>
      <c r="I147" s="6">
        <f t="shared" si="22"/>
        <v>0</v>
      </c>
      <c r="K147" s="46"/>
      <c r="L147" s="46"/>
    </row>
    <row r="148" spans="1:12" ht="37.5" hidden="1">
      <c r="A148" s="23" t="s">
        <v>72</v>
      </c>
      <c r="B148" s="89"/>
      <c r="C148" s="67"/>
      <c r="D148" s="67"/>
      <c r="E148" s="6"/>
      <c r="F148" s="6" t="e">
        <f t="shared" si="20"/>
        <v>#DIV/0!</v>
      </c>
      <c r="G148" s="6" t="e">
        <f t="shared" si="21"/>
        <v>#DIV/0!</v>
      </c>
      <c r="H148" s="6">
        <f t="shared" si="23"/>
        <v>0</v>
      </c>
      <c r="I148" s="6">
        <f t="shared" si="22"/>
        <v>0</v>
      </c>
      <c r="K148" s="46"/>
      <c r="L148" s="46"/>
    </row>
    <row r="149" spans="1:12" ht="18.75">
      <c r="A149" s="23" t="s">
        <v>13</v>
      </c>
      <c r="B149" s="89">
        <v>1431.4</v>
      </c>
      <c r="C149" s="67">
        <v>8588.5</v>
      </c>
      <c r="D149" s="67"/>
      <c r="E149" s="19"/>
      <c r="F149" s="6">
        <f t="shared" si="20"/>
        <v>0</v>
      </c>
      <c r="G149" s="6">
        <f t="shared" si="21"/>
        <v>0</v>
      </c>
      <c r="H149" s="6">
        <f t="shared" si="23"/>
        <v>1431.4</v>
      </c>
      <c r="I149" s="6">
        <f t="shared" si="22"/>
        <v>8588.5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 hidden="1">
      <c r="A151" s="23" t="s">
        <v>53</v>
      </c>
      <c r="B151" s="89"/>
      <c r="C151" s="67"/>
      <c r="D151" s="67"/>
      <c r="E151" s="19"/>
      <c r="F151" s="6" t="e">
        <f>D151/B151*100</f>
        <v>#DIV/0!</v>
      </c>
      <c r="G151" s="6" t="e">
        <f t="shared" si="21"/>
        <v>#DIV/0!</v>
      </c>
      <c r="H151" s="6">
        <f t="shared" si="23"/>
        <v>0</v>
      </c>
      <c r="I151" s="6">
        <f t="shared" si="22"/>
        <v>0</v>
      </c>
    </row>
    <row r="152" spans="1:9" ht="19.5" customHeight="1" hidden="1">
      <c r="A152" s="23" t="s">
        <v>70</v>
      </c>
      <c r="B152" s="89"/>
      <c r="C152" s="67"/>
      <c r="D152" s="67"/>
      <c r="E152" s="19"/>
      <c r="F152" s="6" t="e">
        <f>D152/B152*100</f>
        <v>#DIV/0!</v>
      </c>
      <c r="G152" s="6" t="e">
        <f t="shared" si="21"/>
        <v>#DIV/0!</v>
      </c>
      <c r="H152" s="6">
        <f t="shared" si="23"/>
        <v>0</v>
      </c>
      <c r="I152" s="6">
        <f t="shared" si="22"/>
        <v>0</v>
      </c>
    </row>
    <row r="153" spans="1:9" ht="19.5" thickBot="1">
      <c r="A153" s="23" t="s">
        <v>64</v>
      </c>
      <c r="B153" s="89">
        <v>738.9</v>
      </c>
      <c r="C153" s="90">
        <v>4433.2</v>
      </c>
      <c r="D153" s="90"/>
      <c r="E153" s="24"/>
      <c r="F153" s="6">
        <f>D153/B153*100</f>
        <v>0</v>
      </c>
      <c r="G153" s="6">
        <f t="shared" si="21"/>
        <v>0</v>
      </c>
      <c r="H153" s="6">
        <f t="shared" si="23"/>
        <v>738.9</v>
      </c>
      <c r="I153" s="6">
        <f t="shared" si="22"/>
        <v>4433.2</v>
      </c>
    </row>
    <row r="154" spans="1:9" ht="19.5" thickBot="1">
      <c r="A154" s="14" t="s">
        <v>20</v>
      </c>
      <c r="B154" s="91">
        <f>B137+B145+B149+B150+B146+B153+B152+B147+B151+B148</f>
        <v>56737.90000000001</v>
      </c>
      <c r="C154" s="91">
        <f>C137+C145+C149+C150+C146+C153+C152+C147+C151+C148</f>
        <v>344614.8</v>
      </c>
      <c r="D154" s="91">
        <f>D137+D145+D149+D150+D146+D153+D152+D147+D151+D148</f>
        <v>0</v>
      </c>
      <c r="E154" s="25"/>
      <c r="F154" s="3">
        <f>D154/B154*100</f>
        <v>0</v>
      </c>
      <c r="G154" s="3">
        <f t="shared" si="21"/>
        <v>0</v>
      </c>
      <c r="H154" s="3">
        <f>B154-D154</f>
        <v>56737.90000000001</v>
      </c>
      <c r="I154" s="3">
        <f t="shared" si="22"/>
        <v>344614.8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61" right="0.16" top="0.25" bottom="0.2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22" sqref="Q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331593.1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0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1" sqref="Q1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4" sqref="Q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K41" sqref="K4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2" sqref="Q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2" sqref="Q22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9" sqref="Q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331593.1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2015-01-05T10:31:02Z</cp:lastPrinted>
  <dcterms:created xsi:type="dcterms:W3CDTF">2000-06-20T04:48:00Z</dcterms:created>
  <dcterms:modified xsi:type="dcterms:W3CDTF">2015-01-12T13:25:35Z</dcterms:modified>
  <cp:category/>
  <cp:version/>
  <cp:contentType/>
  <cp:contentStatus/>
</cp:coreProperties>
</file>